
<file path=[Content_Types].xml><?xml version="1.0" encoding="utf-8"?>
<Types xmlns="http://schemas.openxmlformats.org/package/2006/content-types">
  <Default Extension="xml" ContentType="application/xml"/>
  <Default Extension="png" ContentType="image/png"/>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tabRatio="719"/>
  </bookViews>
  <sheets>
    <sheet name="船舶数据" sheetId="2" r:id="rId1"/>
    <sheet name="基础报价" sheetId="18" r:id="rId2"/>
    <sheet name="汇总表" sheetId="1" r:id="rId3"/>
    <sheet name="服务工程" sheetId="3" r:id="rId4"/>
    <sheet name="坞修工程 " sheetId="12" r:id="rId5"/>
    <sheet name="甲板工程 " sheetId="9" r:id="rId6"/>
    <sheet name="轮机工程  " sheetId="10" r:id="rId7"/>
    <sheet name="电气工程   " sheetId="11" r:id="rId8"/>
    <sheet name="高效桨工程" sheetId="15" r:id="rId9"/>
    <sheet name="海水泵变频工程" sheetId="17" r:id="rId10"/>
  </sheets>
  <definedNames>
    <definedName name="_xlnm._FilterDatabase" localSheetId="7" hidden="1">'电气工程   '!$A$3:$G$36</definedName>
    <definedName name="_xlnm._FilterDatabase" localSheetId="8" hidden="1">高效桨工程!$A$3:$G$51</definedName>
    <definedName name="_xlnm._FilterDatabase" localSheetId="9" hidden="1">海水泵变频工程!$A$3:$G$26</definedName>
    <definedName name="_xlnm._FilterDatabase" localSheetId="5" hidden="1">'甲板工程 '!$A$3:$G$205</definedName>
    <definedName name="_xlnm._FilterDatabase" localSheetId="6" hidden="1">'轮机工程  '!$A$3:$G$127</definedName>
    <definedName name="_xlnm._FilterDatabase" localSheetId="4" hidden="1">'坞修工程 '!$A$3:$G$91</definedName>
    <definedName name="_xlnm.Print_Area" localSheetId="5">'甲板工程 '!$A$1:$G$205</definedName>
  </definedNames>
  <calcPr calcId="144525"/>
</workbook>
</file>

<file path=xl/sharedStrings.xml><?xml version="1.0" encoding="utf-8"?>
<sst xmlns="http://schemas.openxmlformats.org/spreadsheetml/2006/main" count="1558" uniqueCount="804">
  <si>
    <t>明州59 轮2024年中间检验修理工程单</t>
  </si>
  <si>
    <t>船      舶      数      据</t>
  </si>
  <si>
    <t>现 船 名</t>
  </si>
  <si>
    <t>明州59</t>
  </si>
  <si>
    <t>船 籍 港</t>
  </si>
  <si>
    <t>宁波</t>
  </si>
  <si>
    <t>原 船 名</t>
  </si>
  <si>
    <t>/</t>
  </si>
  <si>
    <t>呼    号</t>
  </si>
  <si>
    <t>BOYK4</t>
  </si>
  <si>
    <t>制造地点</t>
  </si>
  <si>
    <t>江苏扬州</t>
  </si>
  <si>
    <t>船级符号</t>
  </si>
  <si>
    <t>CCS</t>
  </si>
  <si>
    <t>制造厂家</t>
  </si>
  <si>
    <t>中海工业（江苏）有限公司</t>
  </si>
  <si>
    <t>交付日期</t>
  </si>
  <si>
    <t>总  长（m）</t>
  </si>
  <si>
    <t>总    吨</t>
  </si>
  <si>
    <t>两柱间长（m）</t>
  </si>
  <si>
    <t>净    吨</t>
  </si>
  <si>
    <t>总  宽（m）</t>
  </si>
  <si>
    <t>载 重 吨</t>
  </si>
  <si>
    <t>型  深（m）</t>
  </si>
  <si>
    <t>吃水（首m）</t>
  </si>
  <si>
    <t>吃水（中m）</t>
  </si>
  <si>
    <t>吃水（尾m）</t>
  </si>
  <si>
    <t>设备数据</t>
  </si>
  <si>
    <t xml:space="preserve">             项目
设备</t>
  </si>
  <si>
    <t>主  机</t>
  </si>
  <si>
    <t>发电原动机</t>
  </si>
  <si>
    <t>发电机</t>
  </si>
  <si>
    <t>型    号</t>
  </si>
  <si>
    <t>6S46MC-C7</t>
  </si>
  <si>
    <t>5DK-20e</t>
  </si>
  <si>
    <t>HFC6-504-84E</t>
  </si>
  <si>
    <t>制 造 者</t>
  </si>
  <si>
    <t>STX大连发动机有限公司</t>
  </si>
  <si>
    <t>安庆中船</t>
  </si>
  <si>
    <t>镇江中船现代发电机设备有限公司</t>
  </si>
  <si>
    <t>额定功率</t>
  </si>
  <si>
    <t>6450KW</t>
  </si>
  <si>
    <t>610KW</t>
  </si>
  <si>
    <t>700KVA</t>
  </si>
  <si>
    <t>制造日期</t>
  </si>
  <si>
    <t>服务功率</t>
  </si>
  <si>
    <t>4350KW</t>
  </si>
  <si>
    <t>额定转速</t>
  </si>
  <si>
    <t>服务转速</t>
  </si>
  <si>
    <t>螺旋桨数据</t>
  </si>
  <si>
    <t>类型和材料</t>
  </si>
  <si>
    <t>直  径（m）</t>
  </si>
  <si>
    <t>螺  距</t>
  </si>
  <si>
    <t>螺旋桨</t>
  </si>
  <si>
    <t>定距桨/铜合金</t>
  </si>
  <si>
    <t>“明州59”轮2025年中间检验修理单  基础报价</t>
  </si>
  <si>
    <r>
      <rPr>
        <sz val="12"/>
        <rFont val="黑体"/>
        <charset val="134"/>
      </rPr>
      <t>注：1、此基础报价作为后面分项各项目投标单价的基础单价，原则上投标单价所包含的基础单价和加价比例应与此常规项目报价对应的保持一致，如二者不一致，</t>
    </r>
    <r>
      <rPr>
        <sz val="12"/>
        <color indexed="10"/>
        <rFont val="黑体"/>
        <charset val="134"/>
      </rPr>
      <t>扩大和新增项目</t>
    </r>
    <r>
      <rPr>
        <sz val="12"/>
        <rFont val="黑体"/>
        <charset val="134"/>
      </rPr>
      <t>将在结算中以最低的报价为准。单价=基础单价*（1+加价比例1+加价比例2+......），如加价比例与备注栏要求有差别，则在备注栏中补充修正；2、请按以下列出的各种常规分项报出其基础单价，需要特别提醒的是所有如加厚、花铁板下、舱室内、镀锌、液压管、特殊材料以及工艺等涉及的加价比例已参考92黄本在下表中列出，不得修改； 3、此基础报价不纳入投标总价中进行价格评分。</t>
    </r>
  </si>
  <si>
    <t>项目</t>
  </si>
  <si>
    <t>工程报价内容</t>
  </si>
  <si>
    <t>单位</t>
  </si>
  <si>
    <t>单价</t>
  </si>
  <si>
    <t>备注</t>
  </si>
  <si>
    <t>一</t>
  </si>
  <si>
    <t>换钢板计价标准</t>
  </si>
  <si>
    <t xml:space="preserve">平直板换板价格按公斤计价 (普通A级，包含钢板预处理、通风、照明、吊运等辅助工程)  </t>
  </si>
  <si>
    <t>公斤</t>
  </si>
  <si>
    <t>基础单价</t>
  </si>
  <si>
    <t>说明:</t>
  </si>
  <si>
    <t>加价比例不得修改，请充分考虑后报基础单价。特别约定：钢板重量计算按比重7.85吨/立方米；货舱内底板及舱柜外钢板换新视为开敞空间，无密闭舱室加价比例，只能在油、水舱室内的换板工程则按密闭舱室加价。</t>
  </si>
  <si>
    <t>1）</t>
  </si>
  <si>
    <t>单曲板加价25%，双曲板加价55%</t>
  </si>
  <si>
    <t>需在坞内作业的加价10%</t>
  </si>
  <si>
    <t>舱盖及其它舾装件加价20%</t>
  </si>
  <si>
    <t>双层底及艏艉尖舱加价25%</t>
  </si>
  <si>
    <t>深舱,油舱等其它密闭舱室加价20%</t>
  </si>
  <si>
    <t>艏尾龙骨板、锚链筒加价50%</t>
  </si>
  <si>
    <t>2）</t>
  </si>
  <si>
    <t>高强度板(AH,BH)加价20%</t>
  </si>
  <si>
    <t>普通球扁钢加价40%</t>
  </si>
  <si>
    <t>3）</t>
  </si>
  <si>
    <t>就地校正按换新价的50%(凹凸超过50mm价格另计)</t>
  </si>
  <si>
    <t>拆装及校正按换新价的70%</t>
  </si>
  <si>
    <t>4）</t>
  </si>
  <si>
    <t>零星小件工程,每件 小于10 kg(含10 kg)</t>
  </si>
  <si>
    <t>件</t>
  </si>
  <si>
    <t>每米重量小于10 kg(含10 kg)的方钢、扁钢、角钢、圆钢</t>
  </si>
  <si>
    <t>米</t>
  </si>
  <si>
    <t>5）</t>
  </si>
  <si>
    <t xml:space="preserve">设置临时通风      </t>
  </si>
  <si>
    <t>台班</t>
  </si>
  <si>
    <t>6）</t>
  </si>
  <si>
    <t>搭脚手架   (塔式)</t>
  </si>
  <si>
    <t>甲板、坞底、货舱搭脚手架   (塔式)</t>
  </si>
  <si>
    <t>立方米</t>
  </si>
  <si>
    <t>密闭舱室及双层底搭脚手架   (塔式)</t>
  </si>
  <si>
    <t>搭脚手架   (板式)</t>
  </si>
  <si>
    <t>7）</t>
  </si>
  <si>
    <t>探伤试验:</t>
  </si>
  <si>
    <t>超声波试验</t>
  </si>
  <si>
    <t>真空试验</t>
  </si>
  <si>
    <t>X光片</t>
  </si>
  <si>
    <t>张</t>
  </si>
  <si>
    <t>磁粉探伤</t>
  </si>
  <si>
    <t>舱室气(水)密试验(用船厂泵)</t>
  </si>
  <si>
    <t>二</t>
  </si>
  <si>
    <t>海底阀出海阀(价格表)</t>
  </si>
  <si>
    <t>进出口海底阀就地拆检,清洁,研磨,所有垫床盼更换新</t>
  </si>
  <si>
    <t>截止阀</t>
  </si>
  <si>
    <t xml:space="preserve">通径       </t>
  </si>
  <si>
    <t>只</t>
  </si>
  <si>
    <t>闸阀，蝶阀：</t>
  </si>
  <si>
    <t xml:space="preserve">通径        </t>
  </si>
  <si>
    <t>防浪阀:</t>
  </si>
  <si>
    <t xml:space="preserve">阀通径       </t>
  </si>
  <si>
    <t>加价比例不得修改，请充分考虑后报基础单价</t>
  </si>
  <si>
    <t>阀拆装运车间, 加价50%</t>
  </si>
  <si>
    <t>阀拆装, 按拆检价80%计价</t>
  </si>
  <si>
    <t>换新阀(船供),按拆检价80%计价(改管子另计)</t>
  </si>
  <si>
    <t>蝶阀换新胶圈(船供), 加价50%</t>
  </si>
  <si>
    <t>三</t>
  </si>
  <si>
    <t>管路低压阀门(价格表)</t>
  </si>
  <si>
    <t>就地拆检,清洁,研磨,所有垫床盼更换新</t>
  </si>
  <si>
    <t>截止阀，球阀：</t>
  </si>
  <si>
    <t xml:space="preserve">通径(mm)          </t>
  </si>
  <si>
    <t>闸门阀:</t>
  </si>
  <si>
    <t>碟阀:</t>
  </si>
  <si>
    <t>换新阀(船供),按拆检价80%计价(改管另计)</t>
  </si>
  <si>
    <t>机舱，货舱的阀，加价20％</t>
  </si>
  <si>
    <t xml:space="preserve">   泵房，油舱，水舱内的阀，加价30％</t>
  </si>
  <si>
    <t xml:space="preserve">   尖舱，双层底，管子弄的阀，加价35％</t>
  </si>
  <si>
    <t xml:space="preserve">   污水粪便阀门, 加价35%</t>
  </si>
  <si>
    <t xml:space="preserve">   蒸汽阀空气阀, 加价25%</t>
  </si>
  <si>
    <t>四</t>
  </si>
  <si>
    <t>管子工程(价格表):</t>
  </si>
  <si>
    <t>管路拆装换新, 包括法兰, 螺栓, 垫片,管码.</t>
  </si>
  <si>
    <t>通径(mm),  SCH40钢管</t>
  </si>
  <si>
    <t>1)</t>
  </si>
  <si>
    <t>管路换新以米为计价单位,1米以上的管路换新不足1米的部分按1米计,长 度1米以下(含1米)的短管按1.5米计价.</t>
  </si>
  <si>
    <t>加价比例不得修改，请充分考虑后报基础单价。管子工程报价参考92黄本，特别约定：（1）机舱、货舱内舱室视为开敞空间，无密闭舱室加价比例；（2）连续换新管按总长一次计算，其中弯头、套管、法兰均包含在内，无需另计。（3）构成复杂、多支路管因为计算测量复杂，按照一件计价，充分考虑工程量报价。请合理评估各工程项目，将所有系数均包含在报价中。</t>
  </si>
  <si>
    <t>2)</t>
  </si>
  <si>
    <t>每个分路接头管按1.5米计价,每个穿过舱壁的贯穿短管按2米计价.</t>
  </si>
  <si>
    <t>3)</t>
  </si>
  <si>
    <t>SCH80管加价25%</t>
  </si>
  <si>
    <t>4)</t>
  </si>
  <si>
    <t>镀锌管加价40%</t>
  </si>
  <si>
    <t>5)</t>
  </si>
  <si>
    <t>下列部位管路换新,按比例加价:</t>
  </si>
  <si>
    <t>粪便管加价35%</t>
  </si>
  <si>
    <t>双层底内加价30%</t>
  </si>
  <si>
    <t>花铁板下加价25%</t>
  </si>
  <si>
    <t>管子弄内加价25%</t>
  </si>
  <si>
    <t>6)</t>
  </si>
  <si>
    <t>运送原油的货油管路以及燃油系统中的重油、渣油管路换新, 加价30%</t>
  </si>
  <si>
    <t>7)</t>
  </si>
  <si>
    <t>普通液压管价格加价100％</t>
  </si>
  <si>
    <t>8)</t>
  </si>
  <si>
    <t>兰杆(管材1 1/4"~1 1/2")</t>
  </si>
  <si>
    <t>兰杆(管材2")</t>
  </si>
  <si>
    <t>兰杆(园钢3/4")</t>
  </si>
  <si>
    <t>不足2米按2米计价.</t>
  </si>
  <si>
    <t>五</t>
  </si>
  <si>
    <t>交流电动机拆检（只限于鼠笼式异步电机）</t>
  </si>
  <si>
    <t>交流电动机拆装, 吊车间,解体, 检查，定子清洁，油漆，轴承换新(厂供)。</t>
  </si>
  <si>
    <t>0.6 kw</t>
  </si>
  <si>
    <t>台</t>
  </si>
  <si>
    <t>1.1kw</t>
  </si>
  <si>
    <t>1.5 kw</t>
  </si>
  <si>
    <t>2.2kw</t>
  </si>
  <si>
    <t>3 kw</t>
  </si>
  <si>
    <t>4kw</t>
  </si>
  <si>
    <t>5.5 kw</t>
  </si>
  <si>
    <t>7.5 kw</t>
  </si>
  <si>
    <t>10 kw</t>
  </si>
  <si>
    <t>13 kw</t>
  </si>
  <si>
    <t>22 kw</t>
  </si>
  <si>
    <t>30 kw</t>
  </si>
  <si>
    <t>40 kw</t>
  </si>
  <si>
    <t>55 kw</t>
  </si>
  <si>
    <t>75kw</t>
  </si>
  <si>
    <t>100kw</t>
  </si>
  <si>
    <t>125kw</t>
  </si>
  <si>
    <t>150kw</t>
  </si>
  <si>
    <t>175kw</t>
  </si>
  <si>
    <t>200kw</t>
  </si>
  <si>
    <t>风机, 加价120%</t>
  </si>
  <si>
    <t>多速电动机, 加价50%</t>
  </si>
  <si>
    <t>带制动器或离合器, 加价50%</t>
  </si>
  <si>
    <t>六</t>
  </si>
  <si>
    <t>未报价工程参考92黄本规定价格</t>
  </si>
  <si>
    <t>黄本价格系数</t>
  </si>
  <si>
    <t>系数</t>
  </si>
  <si>
    <t>明州59轮 2025年中间检验修理工程单</t>
  </si>
  <si>
    <t>修理费用汇总表</t>
  </si>
  <si>
    <t>序号</t>
  </si>
  <si>
    <t>工程内容</t>
  </si>
  <si>
    <t>金额：元</t>
  </si>
  <si>
    <t>服务工程</t>
  </si>
  <si>
    <t>坞修工程</t>
  </si>
  <si>
    <t>甲板工程</t>
  </si>
  <si>
    <t>含货舱喷砂工程</t>
  </si>
  <si>
    <t>轮机工程</t>
  </si>
  <si>
    <t>电气工程</t>
  </si>
  <si>
    <t>高效桨工程</t>
  </si>
  <si>
    <t>海水泵变频工程</t>
  </si>
  <si>
    <t>总金额</t>
  </si>
  <si>
    <t>明州59轮2025年中间检验修理工程单</t>
  </si>
  <si>
    <t xml:space="preserve"> 一、服务工程</t>
  </si>
  <si>
    <t>项目内容</t>
  </si>
  <si>
    <t>数量</t>
  </si>
  <si>
    <t>总价</t>
  </si>
  <si>
    <t>进、出坞及靠离码头引水服务（打包价）</t>
  </si>
  <si>
    <t>项</t>
  </si>
  <si>
    <t>进出厂、坞、离、靠码头拖轮配合费(打包价）</t>
  </si>
  <si>
    <t>船舶靠泊码头系解缆费（打包价，包含修理期间所有移泊所产生系解缆）</t>
  </si>
  <si>
    <t>次</t>
  </si>
  <si>
    <t>码头费(预估)</t>
  </si>
  <si>
    <t>天</t>
  </si>
  <si>
    <t>消防值班</t>
  </si>
  <si>
    <t>消防巡回检查</t>
  </si>
  <si>
    <t>进厂期间接拆电缆费(包括吊车配合费用，坞内接拆接地线等)</t>
  </si>
  <si>
    <t>供电费(预估)</t>
  </si>
  <si>
    <t>度</t>
  </si>
  <si>
    <t>接拆冰机冷却水管进出管（预估3次，每次进出2路）</t>
  </si>
  <si>
    <t>供冰机冷却水（包含进、出水路）</t>
  </si>
  <si>
    <t>接拆淡水管</t>
  </si>
  <si>
    <t>加淡水（预估）</t>
  </si>
  <si>
    <t>吨</t>
  </si>
  <si>
    <t>接拆消防水管（2路/次）</t>
  </si>
  <si>
    <t>维持消防水压力（2路/天，机舱、甲板各一路）</t>
  </si>
  <si>
    <t>清除生活垃圾及修理后工业垃圾，包含每天提供垃圾斗2只</t>
  </si>
  <si>
    <t>出厂前清理全船所有工业垃圾及杂物清理(包干价，包括压载舱、货仓、甲板、机舱平台及生活区等，机舱舱底油泥清除工程另计)</t>
  </si>
  <si>
    <t>提供垃圾证明(出具海事局认可证明)</t>
  </si>
  <si>
    <t>进厂期间全船贴警示标记、放置临时消防器材</t>
  </si>
  <si>
    <t>船体测厚工程（全船可疑区域，船中0.5L范围内选择1个货物处所的1个甲板横剖面，出具检验报告，一式三份）</t>
  </si>
  <si>
    <t>搭拆上下船安全扶梯</t>
  </si>
  <si>
    <t>全船安全防护费(如主甲板电缆过桥、舷梯安全网、道门踏空处安全护栏、警示牌、警示标语等，打包价)</t>
  </si>
  <si>
    <r>
      <rPr>
        <sz val="10"/>
        <color indexed="8"/>
        <rFont val="华文楷体"/>
        <charset val="134"/>
      </rPr>
      <t>废油漆桶运外环保处理(预估</t>
    </r>
    <r>
      <rPr>
        <sz val="10"/>
        <color indexed="8"/>
        <rFont val="华文楷体"/>
        <charset val="134"/>
      </rPr>
      <t>)</t>
    </r>
  </si>
  <si>
    <t>油漆装卸保管（包含油漆卸车、存放、转运，保管等所有费用）</t>
  </si>
  <si>
    <t>提供油污水接收证明</t>
  </si>
  <si>
    <t>份</t>
  </si>
  <si>
    <t>生活污水处理装置污水（有检验资质的单位）取样化验</t>
  </si>
  <si>
    <t>生活区地板铺设塑料纸保护,（包含塑料纸及胶带费用）（预估）</t>
  </si>
  <si>
    <t>㎡</t>
  </si>
  <si>
    <t>吊车配合（预估）</t>
  </si>
  <si>
    <t>吊</t>
  </si>
  <si>
    <t>交通艇到锚地往返配合（预估）</t>
  </si>
  <si>
    <t>叉车配合（预估）</t>
  </si>
  <si>
    <t>高空车配合（预估）</t>
  </si>
  <si>
    <t>小时</t>
  </si>
  <si>
    <t>交通车派车买菜（预估）</t>
  </si>
  <si>
    <t>防火棉电焊时防护（如需收费请报价）</t>
  </si>
  <si>
    <t>白铁皮电焊时防护（如需收费请报价）</t>
  </si>
  <si>
    <t>高风险作业区域单独看火（如油舱及附近和机舱等，如需收费请报价）</t>
  </si>
  <si>
    <t>人工费，1人工/8小时，所有工种统一价</t>
  </si>
  <si>
    <t>人工</t>
  </si>
  <si>
    <t>外协工程管理费（如需收费请报价，打包价）</t>
  </si>
  <si>
    <t>服务工程小计</t>
  </si>
  <si>
    <r>
      <rPr>
        <sz val="16"/>
        <rFont val="华文楷体"/>
        <charset val="134"/>
      </rPr>
      <t>二、坞修工程【</t>
    </r>
    <r>
      <rPr>
        <sz val="12"/>
        <rFont val="华文楷体"/>
        <charset val="134"/>
      </rPr>
      <t>具体施工面积由船舶机务监督、大副（轮机长）及施工方现场决定，投标报价按清单数量报价。】</t>
    </r>
  </si>
  <si>
    <t>修理项
目编号</t>
  </si>
  <si>
    <t>工程单上每个项目按92黄本包含所有附属工程，零件加工、换新另算（最后按实际完工工程及数量结算）(除备注外如没有备注所使用材料备件均厂供）</t>
  </si>
  <si>
    <t>D-100</t>
  </si>
  <si>
    <t>船体清洁油漆（油漆船供）</t>
  </si>
  <si>
    <r>
      <rPr>
        <b/>
        <sz val="10"/>
        <rFont val="华文楷体"/>
        <charset val="134"/>
      </rPr>
      <t>重载水线以上干舷面积（包括舷墙外表面）2673m²，高压淡水冲洗（25Mpa以上），局部喷砂出白，补环氧通用底漆一度，环氧连接漆一度，统油聚氨酯面漆</t>
    </r>
    <r>
      <rPr>
        <b/>
        <sz val="10"/>
        <color indexed="8"/>
        <rFont val="华文楷体"/>
        <charset val="134"/>
      </rPr>
      <t>一度。（预估，结算按实际面积、具体现场定）</t>
    </r>
  </si>
  <si>
    <t>高压淡水冲洗（25Mpa以上）</t>
  </si>
  <si>
    <t>15% SA2.0级喷砂</t>
  </si>
  <si>
    <t>20% SA1.0级喷砂</t>
  </si>
  <si>
    <t>补环氧通用底漆一度</t>
  </si>
  <si>
    <t>补环氧连接漆一度</t>
  </si>
  <si>
    <t>统油聚氨酯面漆一度</t>
  </si>
  <si>
    <t>直底面积5117m²，高压淡水冲洗（25Mpa以上）,局部喷砂出白，补纯环氧通用底漆 、环氧连接漆各一度，统油高性能自抛光防污漆一度, （预估，结算按实际面积、具体现场定）</t>
  </si>
  <si>
    <t>25% SA2.0级喷砂</t>
  </si>
  <si>
    <t>补纯环氧通用底漆一度</t>
  </si>
  <si>
    <t>统油高性能自抛光防污漆一度</t>
  </si>
  <si>
    <t>平底面积4707m²（包括舵叶53m²），高压淡水冲洗，局部喷沙出白，补环氧防锈底漆、环氧连接漆各一度，统油高性能自抛光防污漆一度。（预估，结算按实际面积、具体现场定）</t>
  </si>
  <si>
    <t>高压淡水冲洗</t>
  </si>
  <si>
    <t>25%SA2.0级喷砂</t>
  </si>
  <si>
    <t>补环氧防锈底漆一度</t>
  </si>
  <si>
    <t>平底部分海蛎子人工铲，除预估40%(特指高压水无法冲掉的海蛎子)</t>
  </si>
  <si>
    <t>船名、船籍港、六面水尺、载重线标志、IMO编号等字体喷砂出白、油妥底漆后并描妥二度白漆。包含拉水尺等所有工程</t>
  </si>
  <si>
    <t>艘</t>
  </si>
  <si>
    <t>阴极保护探头（ICCP）环氧腻子SA2.0 100%冲砂、涂腻子（环氧腻子船供）</t>
  </si>
  <si>
    <t>套</t>
  </si>
  <si>
    <t>环氧腻子船供</t>
  </si>
  <si>
    <t xml:space="preserve">NING BO MARINE标志喷砂出白、油妥底漆后并描妥二度白漆。 </t>
  </si>
  <si>
    <t>船名、船籍港、六面水尺、载重线标志、IMO编号及NING BO MARINE等字体如有脱焊，补焊、打磨（预估10米）</t>
  </si>
  <si>
    <t>船体大接缝检查、有腐蚀较重处碳刨后补焊。</t>
  </si>
  <si>
    <t>船体喷砂油漆时测探仪、计程仪、锌块、阴极探头、防海生物电极等保护，完工后拆除。</t>
  </si>
  <si>
    <t>舷外焊临时流水孔</t>
  </si>
  <si>
    <t>配合D-100所有工程高空车或脚手架及照明( 打包价）</t>
  </si>
  <si>
    <t>D-200</t>
  </si>
  <si>
    <t>船底塞，锌块、海底阀箱及舵系工程</t>
  </si>
  <si>
    <t>船底塞12只拆检、有损坏换新，水泥重新包妥，青铅垫片换新（配合各水舱冲洗工作进行）。</t>
  </si>
  <si>
    <t>船底塞及座换，船底塞厂供（预估）包括原船底塞割除、焊接、打磨、油漆等所有附属工程</t>
  </si>
  <si>
    <t>抽真空试验</t>
  </si>
  <si>
    <t>高、低位海底阀箱2只、格栅（左右各2个）、滤板拆检，清洁并出白，按船底漆工序油漆（油漆船供），经检查合格后，用不锈钢螺丝加保险装复，（高、低位海水阀箱尺寸1640mm*1834mm)包含所有附属工程、螺丝、螺帽保险丝等</t>
  </si>
  <si>
    <t>应急消防泵海水箱1只(820mm*1185mm),格栅、滤板拆检，清洁并出白，按船底漆工序油漆（油漆船供），经检查合格后，用不锈钢螺丝加保险装复,包含所有附属工程、螺丝、螺帽保险丝等</t>
  </si>
  <si>
    <t>锌块24.5KG*3块换新,包括原锌块割除</t>
  </si>
  <si>
    <t>锌块船供</t>
  </si>
  <si>
    <t>拆装舵底塞，青铅垫床换新，水泥封妥</t>
  </si>
  <si>
    <t>舵体进行充气试验（充气压力不小于0.02Mpa）验收时大副现场确认。</t>
  </si>
  <si>
    <t>舵杆舱道门打开，道门(6mm*300mm*450mm)预制更换；舵杆舱清洁；上、下舵承填料检查，用不锈钢螺丝加保险装复,包含螺丝、垫片、开6孔、保险丝等所有附属工程</t>
  </si>
  <si>
    <t>上、下舵承间隙及舵下沉量测量，记录交船</t>
  </si>
  <si>
    <t>舵销下螺母舵封板打开，舵销间隙测量，舵销下螺母检查。</t>
  </si>
  <si>
    <t>配合D-200所有工程高空车或脚手架及照明（打包价）</t>
  </si>
  <si>
    <t>D-300</t>
  </si>
  <si>
    <t>船艏锚2只备锚1只(每只8700KG)及锚链(直径73mm)共23节(左锚11节,右锚12节),</t>
  </si>
  <si>
    <t>松放至坞底，左、右锚及锚链吊岸，用高压淡水冲洗一遍，SA1.0级喷砂，涂水罗松油漆2度，左右锚链红白油漆马克标志1度（油漆船供），包括左、右弃链器拆装、吊车配合及铲车摊开配合等所有附属工程。</t>
  </si>
  <si>
    <t>专用不锈钢锚标换新22*2只（不锈钢扎带厂供）</t>
  </si>
  <si>
    <t>锚链舱道门2只拆装，包括螺栓、螺帽、垫片换新等所有附属工程</t>
  </si>
  <si>
    <r>
      <rPr>
        <b/>
        <sz val="10"/>
        <color indexed="8"/>
        <rFont val="华文楷体"/>
        <charset val="134"/>
      </rPr>
      <t>根据锚链的实际检查情况，预估下列工程：锚链横档松动的重新撑紧、焊妥；末端卸扣、肯特卸扣铅封</t>
    </r>
    <r>
      <rPr>
        <b/>
        <sz val="10"/>
        <rFont val="华文楷体"/>
        <charset val="134"/>
      </rPr>
      <t>松动</t>
    </r>
    <r>
      <rPr>
        <b/>
        <sz val="10"/>
        <color indexed="8"/>
        <rFont val="华文楷体"/>
        <charset val="134"/>
      </rPr>
      <t>、销子超限的换新；肯特卸扣磨损的拆下换新；测量锚链直径，记录交船，根据链径测量情况调整节与节的位置.</t>
    </r>
  </si>
  <si>
    <t>锚链直径测量，测量报告一式三份交船</t>
  </si>
  <si>
    <t>档横档松动，撑紧补焊，包括电焊时防火棉及白铁皮防护。</t>
  </si>
  <si>
    <t>档</t>
  </si>
  <si>
    <t>锚链调头</t>
  </si>
  <si>
    <t>根</t>
  </si>
  <si>
    <t>末端卸扣、肯特卸扣销子松动拆下换新，重新铅封（销子船供）</t>
  </si>
  <si>
    <t>个</t>
  </si>
  <si>
    <t>备件船供</t>
  </si>
  <si>
    <t>肯特卸扣磨损的拆下换新</t>
  </si>
  <si>
    <t>转换组磨损的拆下换新</t>
  </si>
  <si>
    <t>左、右锚链筒端口4处、链轮2只，磨损严重处堆焊、磨光。预估焊条使用10Kg，包括电焊时防火棉及白铁皮防护。</t>
  </si>
  <si>
    <t>kg</t>
  </si>
  <si>
    <t>左、右锚链舱(尺寸：1840mm*762mm*7200mm)高压水清洁( 包含冲洗水抽除，铁格栅拆装、照明等所有附属工程）</t>
  </si>
  <si>
    <t>淤泥预估5吨（按实际清除量、密度1.3吨/立方米算）包括淤泥处理费用</t>
  </si>
  <si>
    <t>D-400</t>
  </si>
  <si>
    <t>轮机坞修工程</t>
  </si>
  <si>
    <t>左、右高、低位海底进口液控蝶阀各一只（DN500）清洁、检查，保证密封。</t>
  </si>
  <si>
    <t>高、低位海水滤器（通径500mm)清洁、检查敲铲除锈，涂防锈漆2度，防腐漆1度，锌块（直径100mm，高80mm换新,锌块厂供)</t>
  </si>
  <si>
    <t>高、低位海水滤器至手动蝶阀一段管系割换，包含螺栓、垫片换新、花铁板移位等附属工程</t>
  </si>
  <si>
    <t>厚壁15mm无缝镀锌钢管,直管尺寸：Ø530mm*300mm*1法兰</t>
  </si>
  <si>
    <t>螺栓M24*120mm</t>
  </si>
  <si>
    <t>螺栓M24*280mm</t>
  </si>
  <si>
    <t>应急消防泵海水滤器（通径125mm)清洁、检查敲铲除锈，涂防锈漆2度，防腐漆1度.</t>
  </si>
  <si>
    <t>高、低位腰节阀（DN500）清洁、检查，保证密封。</t>
  </si>
  <si>
    <t>下列阀解体清洁、活络，密封面研磨、保证不漏，有盼根的换新；DN250及以上阀阀体内涂防锈漆一度，防腐漆一度（油漆船供），包括螺丝、螺母换新，附属管路拆装等附属工程</t>
  </si>
  <si>
    <t>油漆船供</t>
  </si>
  <si>
    <t>应急消防泵海水进口阀（ND125，截止止回阀）</t>
  </si>
  <si>
    <t>应急消防泵海水出口阀（ND125，直角截止阀）</t>
  </si>
  <si>
    <t>应急消防泵海底阀箱透气管截止阀DN65。</t>
  </si>
  <si>
    <t>锅炉排污阀（DN40一个截止阀）</t>
  </si>
  <si>
    <t>锅炉排污阀（DN40截止止回阀）换新</t>
  </si>
  <si>
    <t>阀厂供</t>
  </si>
  <si>
    <t>1#、2#压载泵排舷外阀（DN400截止止回阀）</t>
  </si>
  <si>
    <t>压载水扫仓泵排舷外阀（DN200截止止回阀）</t>
  </si>
  <si>
    <t>消防泵排舷外阀（DN300截止止回阀）</t>
  </si>
  <si>
    <t>货舱污水井喷射泵排舷外（DN100截止止回阀）</t>
  </si>
  <si>
    <t>生活污水排舷外阀（DN150截止止回阀）</t>
  </si>
  <si>
    <t>生活污水排舷外阀(可闭立式防浪阀DN150、中心距235mm)阀直线距离长180mm 横线长25mm)换新</t>
  </si>
  <si>
    <t>低温水冷却器排舷外阀（DN300截止止回阀）</t>
  </si>
  <si>
    <t>左、右顶边水舱排舷外阀（DN300截止止回阀）</t>
  </si>
  <si>
    <t>空气、蒸汽冲洗阀（DN20截止止回阀）</t>
  </si>
  <si>
    <t>高、低位海底阀箱透气阀(DN65直角截止阀)换新</t>
  </si>
  <si>
    <t>以上通海阀阀体与舷外管之间海生物清除，一度底漆，一度防污漆。</t>
  </si>
  <si>
    <t>高、低位海底阀箱内防海生物装置电极，垫片换新，保证不漏。包括法兰清洁,平面抛光、电线拆接，电线水密、试压等所有附属工程(电极棒船供）</t>
  </si>
  <si>
    <t>坞修工程小计</t>
  </si>
  <si>
    <t>三、甲板工程【具体施工面积由船舶机务监督、大副及施工方现场决定，投标报价按清单数量报价。】</t>
  </si>
  <si>
    <t>H-100</t>
  </si>
  <si>
    <t>压载舱、边舱及水舱工程</t>
  </si>
  <si>
    <t>双层底压载舱道门及保护罩拆装，密封橡皮换新。包含清洁、螺纹回丝等所有附属工程</t>
  </si>
  <si>
    <t>密封橡皮厂供</t>
  </si>
  <si>
    <t>安装安全护栏。</t>
  </si>
  <si>
    <t>NO.1-NO.5 底舱压载舱内锌块换新，规格500x（115+135）x130mm,净重20.5kg/块，螺栓连接</t>
  </si>
  <si>
    <t>块</t>
  </si>
  <si>
    <t>部分不锈钢螺栓、螺帽、垫片有损坏的换新M20*50mm</t>
  </si>
  <si>
    <t>顶边水舱道门及保护罩拆装，密封橡皮换新.包含清洁、螺栓回丝等所有附属工程，供船密封橡皮20块备用</t>
  </si>
  <si>
    <t>安装安全护栏</t>
  </si>
  <si>
    <t>NO.1-NO.5 顶边水舱内锌块换新，规格500x（115+135）x130mm,净重20.5kg/块，螺栓连接</t>
  </si>
  <si>
    <t>3顶右边舱内压载管Ø325mm伸缩接头拆检一只，配套密封圈换新</t>
  </si>
  <si>
    <t>顶边水舱舷外排水阀，拆检、活络，万向节保险换新（Ø8mm不锈钢开口销）（DN200截止止回阀）。</t>
  </si>
  <si>
    <t>上部填料密封盘根锁母新制换新</t>
  </si>
  <si>
    <t>NO.1-NO.5 顶边水舱部分测量管割换（Ø60mm*6000mm*4根钢管）含测量管拆装、</t>
  </si>
  <si>
    <t>配套U型抱箍换新M24</t>
  </si>
  <si>
    <t>H-200</t>
  </si>
  <si>
    <t>舷梯工程</t>
  </si>
  <si>
    <t>左、右铝合金舷梯下车间，修理后安装，包括吊车配合、固定器、钢丝绳卡拉姆、连接螺栓拆装、主体部分变形矫正等所有附属工程。（每部台阶40格）</t>
  </si>
  <si>
    <t>部</t>
  </si>
  <si>
    <t>左右舷梯防扭型吊梯钢丝换新、(Ø13 mm*36000mm) *2根，导向槽割换，包含原钢丝绳拆除，新钢丝绳安装等所有附属工程</t>
  </si>
  <si>
    <t>钢丝厂供，要求带CCS证书</t>
  </si>
  <si>
    <t>钢板：80mm*100mm*4mm</t>
  </si>
  <si>
    <t>钢板：80mm*60mm*4mm</t>
  </si>
  <si>
    <t>牛油嘴M10</t>
  </si>
  <si>
    <t>左、右舷梯梯架上滑轮拆解、清洁、活络、牛油油道疏通。（Ø160mm）</t>
  </si>
  <si>
    <t>牛油嘴换新M10</t>
  </si>
  <si>
    <t>左舷梯下平台滚轮拆装（Ø140mm×580mm)外包橡皮重新浇注</t>
  </si>
  <si>
    <t>靠垫橡皮更换，120mm*50mm,厚20mm</t>
  </si>
  <si>
    <t>靠垫面板更换，120mm*50mm,厚12mm</t>
  </si>
  <si>
    <t>左、右舷梯上平台拆装，螺栓活络，Ø50mm*150mm轴套换新，上平台背面清洁、除锈油漆后装复</t>
  </si>
  <si>
    <t>左、右舷梯限位器电线马脚割换，包含作业时电线拆装、防火棉及白铁皮防护等所有附属工程</t>
  </si>
  <si>
    <t>处</t>
  </si>
  <si>
    <t>扁钢：750mm*30mm*4mm</t>
  </si>
  <si>
    <t>完工后按船检要求做负重试验共2部（包含沙包或试重铁块的搬运等所有附属工程）。</t>
  </si>
  <si>
    <t>H-300</t>
  </si>
  <si>
    <t>NO1-5#货仓工程及舱盖</t>
  </si>
  <si>
    <t>2、4#货舱污水井清洁。</t>
  </si>
  <si>
    <t>2、4#货舱污水井道门、滤器及保护罩拆装。</t>
  </si>
  <si>
    <t>1-5#货舱内部分污水井道门拉手(圆钢长300mm*1根，眼环Ø20mm*2个)割换</t>
  </si>
  <si>
    <t>扇</t>
  </si>
  <si>
    <t>预估清除淤泥（包括淤泥环保处理费用）</t>
  </si>
  <si>
    <t>NO1货舱(包括舱盖轨道平面、舱口围内表面及奥梯、直梯)预估面积3700㎡冲砂,按实际面积结算。</t>
  </si>
  <si>
    <r>
      <rPr>
        <sz val="10"/>
        <rFont val="华文楷体"/>
        <charset val="134"/>
      </rPr>
      <t>SA2.0级:</t>
    </r>
    <r>
      <rPr>
        <sz val="10"/>
        <rFont val="华文楷体"/>
        <charset val="134"/>
      </rPr>
      <t>3</t>
    </r>
    <r>
      <rPr>
        <sz val="10"/>
        <rFont val="华文楷体"/>
        <charset val="134"/>
      </rPr>
      <t xml:space="preserve">5% </t>
    </r>
  </si>
  <si>
    <t xml:space="preserve">SA1.0级:25% </t>
  </si>
  <si>
    <t>喷砂后压缩空气吹灰（如需收费请报价）</t>
  </si>
  <si>
    <t>补通用底漆1度</t>
  </si>
  <si>
    <t>统油面漆前淡水淋洗</t>
  </si>
  <si>
    <t>统油面漆漆1度</t>
  </si>
  <si>
    <t>货舱马克描写（前后舱壁深度标志舱口围内侧（前和后）禁烟标志“NO SMOKING”）</t>
  </si>
  <si>
    <t>脚手架或高空车配合费用（打包价）</t>
  </si>
  <si>
    <t>舱</t>
  </si>
  <si>
    <t>冲砂后货舱内扫砂及左、右污水井清洁（货舱污水井道门、滤器及保护罩拆装，包含清洁、垫片、螺栓回丝等所有附属工程）。</t>
  </si>
  <si>
    <t>NO3货舱(包括舱盖轨道平面、舱口围内表面、奥梯、直梯及下仓通道预估面积3900㎡冲砂,按实际面积结算。</t>
  </si>
  <si>
    <t>NO5货舱FR35-FR71(包括舱盖轨道平面、舱口围内表面、奥梯、直梯及下舱通道)预估面积3800㎡冲砂,按实际面积结算。</t>
  </si>
  <si>
    <t>SA2.0级:35%</t>
  </si>
  <si>
    <t>SA1.0级:25%</t>
  </si>
  <si>
    <t>NO.1-5舱部分舱盖轨道平面磨损严重处堆焊、磨光。预估焊条使用10Kg，包括电焊时防火棉及白铁皮防护等附属工程</t>
  </si>
  <si>
    <t>喷砂时舱盖液压柱塞用三防布或塑料纸保护</t>
  </si>
  <si>
    <t>喷砂时舱口围上不锈钢密封圆钢保护</t>
  </si>
  <si>
    <t>喷砂时生活区前壁窗户三防布或塑料纸保护</t>
  </si>
  <si>
    <r>
      <rPr>
        <sz val="10"/>
        <rFont val="华文楷体"/>
        <charset val="134"/>
      </rPr>
      <t>NO.</t>
    </r>
    <r>
      <rPr>
        <sz val="10.5"/>
        <color theme="1"/>
        <rFont val="华文楷体"/>
        <charset val="134"/>
      </rPr>
      <t>2、NO.4货舱，前后舱壁深度标志（1-15M）除锈，描底漆两度，白漆两度。</t>
    </r>
  </si>
  <si>
    <r>
      <rPr>
        <sz val="10.5"/>
        <color theme="1"/>
        <rFont val="华文楷体"/>
        <charset val="134"/>
      </rPr>
      <t>NO.2、NO.4货舱舱口围内侧（前和后）禁烟标志“NO SMOKING” 除锈，描底漆两度，白漆两度。</t>
    </r>
  </si>
  <si>
    <t>货舱内钢结构割换：部分梯横档、5舱测量管保护罩、1舱透气护栏、直梯底部护梯板弯曲变形损坏或缺失，详见标记所需如下材料：预估</t>
  </si>
  <si>
    <t>方钢25mm*25mm*420mm</t>
  </si>
  <si>
    <t>钢板10mm</t>
  </si>
  <si>
    <t>角钢L75mm*75mm*900mm*12mm</t>
  </si>
  <si>
    <t>5#舱右前舱口围下缘防撞半圆钢割换，半圆钢Ø50mm*2000mm</t>
  </si>
  <si>
    <t>1-5#舱盖部分挡水条割换，扁钢：厚10mm*边宽30mm</t>
  </si>
  <si>
    <t>1#货舱内底板需要挖补割换，钢板18*350*350mm*1块</t>
  </si>
  <si>
    <t>2舱前、3舱前、4舱前后舱盖沿口钢板割换、钢板厚10mm*150mm</t>
  </si>
  <si>
    <t>1-5#舱盖部分水密橡皮换新94mm*55mm</t>
  </si>
  <si>
    <t>橡皮厂供</t>
  </si>
  <si>
    <t>各种转角（宽94mm厚55cm)</t>
  </si>
  <si>
    <t>配合脚手架50立方以下</t>
  </si>
  <si>
    <t>1-5#舱盖部分通风筒盖(长850mmX480mm)换新4套，需钢板480mm*850mm*10mm*4块,包含旧盖割除拆装、防火棉及白铁皮防护等附属工程</t>
  </si>
  <si>
    <t>反面加强：L50*50*5MM角钢*750*1根（要求单边满焊）</t>
  </si>
  <si>
    <t>预制橡皮槽单块规格：25*6MM扁铁*480*2根、850*2根、380*2根、750*2根</t>
  </si>
  <si>
    <t>耳板：150*50*14MM*6块（折弯）</t>
  </si>
  <si>
    <t>铰链：150*50*22MM*2块</t>
  </si>
  <si>
    <t>开孔：Φ24*2只</t>
  </si>
  <si>
    <t>拉手：Φ14圆钢*340*1根（折弯）</t>
  </si>
  <si>
    <t>固定卡扣：（圆钢丝加工）Φ25圆钢*60*1根</t>
  </si>
  <si>
    <t>橡皮条换新（宽4cm厚2cm)</t>
  </si>
  <si>
    <t>货仓工程高空车配合，包括司机配合（预估）</t>
  </si>
  <si>
    <t>H-400</t>
  </si>
  <si>
    <t>甲板管系</t>
  </si>
  <si>
    <t>3-4舱右侧主甲板消防总管共2处膨胀接头拆检换新，包含螺栓拆装，管子移位等附属工程</t>
  </si>
  <si>
    <t>膨胀接头厂供</t>
  </si>
  <si>
    <t>三角O形密封圈*2个换新，通径125mm</t>
  </si>
  <si>
    <t>密封圈厂供</t>
  </si>
  <si>
    <t>螺栓M22*250mm换新</t>
  </si>
  <si>
    <t>配合膨胀节修理，通径125mm消防管拆装</t>
  </si>
  <si>
    <t>H-500</t>
  </si>
  <si>
    <t>通风窗及通风筒工程</t>
  </si>
  <si>
    <t>以下为舱室透气帽拆检、浮球活络、密封床垫换新，不锈钢网部分换新，内部敲铲除锈，二度防锈底漆，一度面漆。</t>
  </si>
  <si>
    <t>艏楼甲板层透气帽：空舱，应急消防泵间，测深仪舱，艏尖舱(通径150mm)预估数量</t>
  </si>
  <si>
    <t>主甲板层透气帽：双层底压载舱，顶边舱，空舱，油舱，测深仪舱(通径250mm)预估数量</t>
  </si>
  <si>
    <t>生活区主甲板通气帽：海水高低阀箱,空舱，机舱舱底水舱(通径65mm)预估数量</t>
  </si>
  <si>
    <t>艉甲板层通气帽：淡水舱，艉尖舱，尾轴冷却水舱(通径80mm)预估数量</t>
  </si>
  <si>
    <t>管弄通风筒（位置：4-5舱连接甲板）Ø900mm,筒帽内侧锈蚀较重，对其内部敲铲，钢丝网换新（不锈钢），涂2度底漆，2度面度后装复，包括螺栓螺母、不锈钢网拆装吊机配合等所有附属工程</t>
  </si>
  <si>
    <t>罗经甲板充放电间通风口更换防火网，尺寸：240mm*170mm,包含焊脚、开孔、螺栓换新、防护等附属工程</t>
  </si>
  <si>
    <t>主甲板及艉甲板压载舱透气帽底座加焊三角形肋板，共计24只(每只需三角板300*100*12mm*4块、垫块70*50*15MM*4块)，包括电焊时防火棉及白铁皮防护等附属工程</t>
  </si>
  <si>
    <t>三角板：300*100*12MM</t>
  </si>
  <si>
    <t>垫块：70*50*15MM</t>
  </si>
  <si>
    <t>H-600</t>
  </si>
  <si>
    <t>锚机绞缆机刹车及起重设备项目</t>
  </si>
  <si>
    <t>左、右锚机刹车带换新。每副：长3800mm*宽160mm*厚16mm；铜沉头螺丝M10mm×40mm,240套（无石棉夹钢丝刹车带、铜沉头螺丝厂供，测量数据可能有误差，根据实际测量数据备刹车带）包含刹车毂拆装、除锈、油漆、运输至车间、销子拆装、红火活络、刹车带间隙调整、开口销换新、牛油嘴换新、油道疏通、打孔固定、吊车、叉车配合等所有附属工程</t>
  </si>
  <si>
    <t>付</t>
  </si>
  <si>
    <t>材料厂供</t>
  </si>
  <si>
    <t>艏、艉绞缆机刹车带换新： 每副刹车带：宽100mm*厚14mm*长3600mm， 铜沉头螺栓M10*40mm*160套（无石棉夹钢丝刹车带、铜沉头螺丝厂供，测量数据可能有误差，根据实际测量数据备刹车带）包含刹车毂拆装、除锈、油漆、运输至车间、销子拆装、红火活络、刹车带间隙调整、开口销换新、牛油嘴换新、油道疏通、打孔固定、吊车、叉车配合等所有附属工程</t>
  </si>
  <si>
    <t>前后锚绞机离合扳手换新、材料重制安装等附属工程</t>
  </si>
  <si>
    <t>钢板10mm*50*800</t>
  </si>
  <si>
    <t>开孔：Φ10mm</t>
  </si>
  <si>
    <t>船艏锚机制链器与锚链接触位置钢板割换，钢板厚20mm</t>
  </si>
  <si>
    <t>机舱行车（2吨）配合年检做吊重试验，包括吊车配合等所有附属工程</t>
  </si>
  <si>
    <t>3T单轨平移吊（型号：3T-3M、厂家：宁波凯荣船用机械有限公司，两个吊钩）轨道上承重滚轮拆解、轴承换新（轴承型号：6211）</t>
  </si>
  <si>
    <t>轴承厂供</t>
  </si>
  <si>
    <t>吊钩限位弹簧(弹簧丝Ø10mm*弹簧外径Ø58mm*长110mm、)换新</t>
  </si>
  <si>
    <t>备件厂供</t>
  </si>
  <si>
    <t>吊钩限位开关(YBLX-JW2/11H)换新</t>
  </si>
  <si>
    <t>钢板4mm*50*70</t>
  </si>
  <si>
    <t>开孔M6</t>
  </si>
  <si>
    <t>所有项目完工后配合年检做吊重试验，包括吊车配合等所有附属工程。</t>
  </si>
  <si>
    <t>艏缆索吊0.5T整体拆解、转盘红火活络，加牛油润滑，并更换底座法兰螺丝和密封橡胶圈（包含吊机配合等附属工程）。</t>
  </si>
  <si>
    <t>H-700</t>
  </si>
  <si>
    <t>脚手架工程（用于施工项目或自修保养，所搭脚手架需满足安全要求，预估数量、按实际结算）</t>
  </si>
  <si>
    <t>首桅：4*4*9*1个</t>
  </si>
  <si>
    <t>m³</t>
  </si>
  <si>
    <t>生活区前壁:36*3*14*1个</t>
  </si>
  <si>
    <t>左右救生艇艇架:8*3*6*2个</t>
  </si>
  <si>
    <t>生活区后架子:20*3*10*1个20*3*3*1个</t>
  </si>
  <si>
    <t>烟囱架子：10*1*9*2个， 8*1*9*2个</t>
  </si>
  <si>
    <t>主桅架子：6*3*13*2个</t>
  </si>
  <si>
    <t>50立方米以下脚手架（预估）</t>
  </si>
  <si>
    <t>机舱50立方米以下脚手架（预估）</t>
  </si>
  <si>
    <t>机舱脚手架（预估）</t>
  </si>
  <si>
    <t>50立方米以下倒挂式脚手架</t>
  </si>
  <si>
    <t>倒挂式脚手架（预估）</t>
  </si>
  <si>
    <t>舷边或舱盖边护栏（预估）</t>
  </si>
  <si>
    <t>封闭空间脚手架（预估）</t>
  </si>
  <si>
    <t>H-800</t>
  </si>
  <si>
    <t>救生、消防设备</t>
  </si>
  <si>
    <t>左、右二只救生艇吊厂（6.5米普通封闭型救生艇，艇重：5500kg，厂家：宁波新海业救生设备有限公司）包括专用底座安防、固定，前、后固艇索、止荡索拆装，吊车及拖车配合等所有附属工程。</t>
  </si>
  <si>
    <t>左、右救生艇架前后吊艇臂顶部12只滑轮（Ø260mm)拆检、活络，注油管疏通后,清洁后油漆2度；</t>
  </si>
  <si>
    <t>牛油嘴换新M10mm</t>
  </si>
  <si>
    <t>牛油嘴厂供</t>
  </si>
  <si>
    <t>左、右救生艇艇内遥控释放钢丝绳更换（Φ3.2mm×80米，镀锌钢丝绳)</t>
  </si>
  <si>
    <t>钢丝绳厂供</t>
  </si>
  <si>
    <t>左救生艇艇架前后固定保险杠闸刀割换，材料钢板500mm*40mm*6mm*2块，包含拆装防火等所有附属工程。</t>
  </si>
  <si>
    <t>生活区、主甲板消防箱换新预估7个，包含旧消防箱割除，新消防箱安装、螺栓螺帽换新等所有附属工程</t>
  </si>
  <si>
    <t>消防箱船供</t>
  </si>
  <si>
    <t>H-900</t>
  </si>
  <si>
    <t>木工工程</t>
  </si>
  <si>
    <t>老轨房间6人转角沙发皮重包、海绵换新、塌陷修理。</t>
  </si>
  <si>
    <t>船员房间新配钢制办公椅</t>
  </si>
  <si>
    <t>把</t>
  </si>
  <si>
    <t>主甲板生活区左侧缓冲间、大副层左右缓冲间、驾驶台走廊踢脚线换新，包含拆装、钉子等附属工程</t>
  </si>
  <si>
    <t>高70mm暗红色塑料踢脚线</t>
  </si>
  <si>
    <t>集控室门(A60防火)按实样换新（防火、隔音、自闭），尺寸：1770*730*40mm。上部一个隔音观察窗，尺寸：500*400mm。包括门把手、门锁、铰链等附件换新及安装。</t>
  </si>
  <si>
    <t>备件厂供(含CCS证书)</t>
  </si>
  <si>
    <t>H-1000</t>
  </si>
  <si>
    <t>甲板杂项</t>
  </si>
  <si>
    <t>1-5#货舱看货平台花钢板换新，材料：6mm厚花钢板（包含原花钢板拆除、螺栓固定等附属工程）</t>
  </si>
  <si>
    <t>开孔：Φ8mm</t>
  </si>
  <si>
    <t>螺丝：M8*40mm</t>
  </si>
  <si>
    <t>烟囱左侧百叶窗平台花钢板割换，并割人孔洞，尺寸:860mm*550mm*4mm*6块含装复等附属工程</t>
  </si>
  <si>
    <t>钢板厚4mm</t>
  </si>
  <si>
    <t>开孔:Φ8mm</t>
  </si>
  <si>
    <t>50立方米以下脚手架</t>
  </si>
  <si>
    <t>5舱左右集油槽保护盖换新，材料钢板：750mm*600mm*4mm*4块;按原尺寸割妥，含装复等附属工程</t>
  </si>
  <si>
    <t>生活区四周栏杆扶手割换，钢管Ø48*3.5mm*2根,包括电焊时防火棉及白铁皮防护等附属工程</t>
  </si>
  <si>
    <t xml:space="preserve">大副层左舷生活区进门割换，材料：花钢板6mm*250*800 </t>
  </si>
  <si>
    <t>踏步上包不锈钢2mm*250*800</t>
  </si>
  <si>
    <t>C层甲板地漏滤网盖割换，钢板：直径110mm×4mm</t>
  </si>
  <si>
    <r>
      <rPr>
        <sz val="10"/>
        <rFont val="华文楷体"/>
        <charset val="134"/>
      </rPr>
      <t>罗经甲板两侧新制不锈钢放置箱（长300</t>
    </r>
    <r>
      <rPr>
        <sz val="11"/>
        <color theme="1"/>
        <rFont val="宋体"/>
        <charset val="134"/>
        <scheme val="minor"/>
      </rPr>
      <t>mm*</t>
    </r>
    <r>
      <rPr>
        <sz val="11"/>
        <color theme="1"/>
        <rFont val="华文楷体"/>
        <charset val="134"/>
      </rPr>
      <t>宽200mm</t>
    </r>
    <r>
      <rPr>
        <sz val="11"/>
        <color theme="1"/>
        <rFont val="宋体"/>
        <charset val="134"/>
        <scheme val="minor"/>
      </rPr>
      <t>*</t>
    </r>
    <r>
      <rPr>
        <sz val="11"/>
        <color theme="1"/>
        <rFont val="华文楷体"/>
        <charset val="134"/>
      </rPr>
      <t>高300mm</t>
    </r>
    <r>
      <rPr>
        <sz val="11"/>
        <color theme="1"/>
        <rFont val="宋体"/>
        <charset val="134"/>
        <scheme val="minor"/>
      </rPr>
      <t>)</t>
    </r>
    <r>
      <rPr>
        <sz val="10"/>
        <color theme="1"/>
        <rFont val="华文楷体"/>
        <charset val="134"/>
      </rPr>
      <t>配套合页扣子、固定等附属工程</t>
    </r>
  </si>
  <si>
    <t>箱</t>
  </si>
  <si>
    <t>生活区室外日光灯及灯架割换，预估数量30盏，每盏所需材料:角钢50mm*50mm*600mm*1根、550mm*1根、180mm*1根）含原灯、电缆拆接等附属工程</t>
  </si>
  <si>
    <t>角钢50*50*600*30根</t>
  </si>
  <si>
    <t>角钢550*30根</t>
  </si>
  <si>
    <t>角钢180*30根</t>
  </si>
  <si>
    <t>室外灯(CY*P2224 2*20W IP55)换新</t>
  </si>
  <si>
    <t>盏</t>
  </si>
  <si>
    <t>灯船供</t>
  </si>
  <si>
    <t>A层甲板右后照明电源箱支撑角铁割换，含电源箱移位、安装等附属工程</t>
  </si>
  <si>
    <t>角铁L40mm*40mm*400mm</t>
  </si>
  <si>
    <t>孔</t>
  </si>
  <si>
    <t>A层甲板右后照明电缆固定马脚割换,扁铁L30mm*30mm*65mm，含电缆拆装固定、防火棉及白铁皮防护等附属工程</t>
  </si>
  <si>
    <t>船尾圆形垃圾桶部分架子割换，角铁L50mm*50mm*6mm，含垃圾桶移位固定、防火棉及白铁皮防护等附属工程</t>
  </si>
  <si>
    <t>前桅、驾驶台右舷摄像头底座割换，含原摄像头、电缆拆装，螺丝固定等附属工程</t>
  </si>
  <si>
    <t>角铁L50mm*50mm*200mm*6mm*4根</t>
  </si>
  <si>
    <t>配合打孔Ø10mm</t>
  </si>
  <si>
    <t>螺栓螺栓M8*40mm</t>
  </si>
  <si>
    <t>后桅风暴索钢丝绳套环更换装妥，钢丝绳套环规格：公称尺寸20mm(可供直径20mm的钢丝绳使用）</t>
  </si>
  <si>
    <t>后桅风暴索D形卸扣割换，卸扣型号：M-DW6.3（可配套上述钢丝绳套环使用）</t>
  </si>
  <si>
    <t>后桅风暴索钢丝绳夹换新，钢丝绳夹规格：公称尺寸20mm(可供直径20mm的钢丝绳使用）</t>
  </si>
  <si>
    <t>厨房肉库门密封条换新、密封条尺寸厚10mm*宽40mm</t>
  </si>
  <si>
    <t>甲板左侧电缆井道门(长960mm*宽940mm)拆装,包含5mm厚密封橡皮换新、螺纹回丝等所有附属工程</t>
  </si>
  <si>
    <t>道门不锈钢螺栓螺帽M10*50mm换新</t>
  </si>
  <si>
    <t>不锈钢螺栓螺帽M8*40mm换新</t>
  </si>
  <si>
    <t>厨房电灶RZZ-23（800*900*850mm）上部不锈钢面板拆装，部分开裂处补焊打磨修补，含加热电板、电线拆装等附属工程</t>
  </si>
  <si>
    <t>厨房地漏管系堵塞拆装疏通，包含管系固定、螺栓、垫片更换等附属工程</t>
  </si>
  <si>
    <t>生活区内Ø40mm管子拆装</t>
  </si>
  <si>
    <t>机舱区域落水管Ø140mm拆装</t>
  </si>
  <si>
    <t>生活区内拆装天花板及房间四周防火板(预估)</t>
  </si>
  <si>
    <t>机舱内配合脚手架4*3*8(预估)</t>
  </si>
  <si>
    <t>脱油烟机烟道（尺寸：520mm×610mm×2750mm  ）清洗，电机拆下清洗、保养。电机型号：Y802-2-H 1.5KW，包括电机拆装、风叶拆装、风叶、风道清洗、轴承换新、固定螺栓垫片换新等所有附属工程</t>
  </si>
  <si>
    <t>脱油烟机清洗，长：2.3米，宽：1.13米，包括过滤网清洗，清洁剂、抹布使用等所有费用。</t>
  </si>
  <si>
    <t>预估换新10kg以下钢结构</t>
  </si>
  <si>
    <t>预估船检项目换新钢板</t>
  </si>
  <si>
    <t>甲板工程小计：</t>
  </si>
  <si>
    <r>
      <rPr>
        <sz val="16"/>
        <rFont val="华文楷体"/>
        <charset val="134"/>
      </rPr>
      <t>四、轮机工程</t>
    </r>
    <r>
      <rPr>
        <sz val="12"/>
        <rFont val="华文楷体"/>
        <charset val="134"/>
      </rPr>
      <t>【具体施工面积（数量）由船舶机务监督、轮机长及施工方现场决定，投标报价按清单数量报价。】</t>
    </r>
  </si>
  <si>
    <t>M-100</t>
  </si>
  <si>
    <t>主机（大连STX，6S46MC-C7）修理工程</t>
  </si>
  <si>
    <t>主机1-6#缸曲轴箱道门开关，包括垫片有损坏的换新，道门及四周清洁。</t>
  </si>
  <si>
    <t>主机1-6#缸主轴承下沉量测量，记录交船。（包括油管拆装，曲轴箱清洁等所有附属工程）</t>
  </si>
  <si>
    <t>道</t>
  </si>
  <si>
    <t>主机4&amp;6#缸十字头轴承上盖打开，检查下瓦磨损情况后装复，测量数据交船。（包括油管拆装，曲轴箱道门拆装、清洁等所有附属工程）</t>
  </si>
  <si>
    <t>缸</t>
  </si>
  <si>
    <t>主机4&amp;6#缸连杆轴瓦打开，检查轴瓦、曲柄销磨损情况后装复，测量数据交船。（包括油管拆装，曲轴箱道门拆装、清洁等所有附属工程）</t>
  </si>
  <si>
    <t>进厂前、后拐档测量各一次，记录交船，包括曲轴箱道门拆装，油底壳清洁等所有附属工程。</t>
  </si>
  <si>
    <t>主机第4#、7#、8#道主轴承打开，下瓦翻出，检查上、下瓦磨损情况后装复，测量数据交船。（包括油管拆装，曲轴箱道门拆装、清洁等所有附属工程）</t>
  </si>
  <si>
    <t>主机二台辅助风机拆装保养，轴承（2308ECX2只滚柱，6409C3X2只）、油封（40*60*12*2只，42*65*12*2只）换新，轴、叶轮清洁、检查并作动平衡（型号HAB-212/80N，空气流量1.62/3.24m3/S）包括罩壳、皮带拆装、调试等所有附属工程</t>
  </si>
  <si>
    <t>轴承及油封厂供</t>
  </si>
  <si>
    <t>完工后主机曲轴箱整体清洁</t>
  </si>
  <si>
    <t>M-200</t>
  </si>
  <si>
    <t>组合锅炉（ZYC1.2/1.0-0.7）修理工程（废气锅炉火管式，燃油锅炉水管式）</t>
  </si>
  <si>
    <t>废气锅炉侧，烟腔、烟管清洁疏通；燃油锅炉侧，烟腔、烟管以及下排污疏通清洁。</t>
  </si>
  <si>
    <t>锅炉烟腔道门拆装 4只，耐火盘根或垫床换新。</t>
  </si>
  <si>
    <t>水腔及水管用高压水枪冲洗，清洁，包括污水清除、污水泵拆接等所有附属工程</t>
  </si>
  <si>
    <t>锅炉6只水腔道门拆装，所有道门垫床换新。包括道门周围清洁，螺栓换新等所有附属工程</t>
  </si>
  <si>
    <t>锅炉双联安全阀拆装（DN50），解体研磨，校对动作压力（0.74Mpa），关闭压力（0.70Mpa）并经船检认可，检验报告交船。</t>
  </si>
  <si>
    <t>锅炉本体上下列阀件，拆装，检查、阀线研磨，填料换新。（包括螺栓、垫片换新等所有附属工程）</t>
  </si>
  <si>
    <t>补水阀（DN32）</t>
  </si>
  <si>
    <t>上排污阀（DN25）</t>
  </si>
  <si>
    <t>下排污阀（DN32）换新</t>
  </si>
  <si>
    <t>蒸汽出口阀（DN80 ）</t>
  </si>
  <si>
    <t>水位控制/报警阀（DN25）</t>
  </si>
  <si>
    <t>锅炉压力表校验，并出具证书</t>
  </si>
  <si>
    <t>锅炉工程完工后，根据说明书要求试压（1.25倍的工作压力）</t>
  </si>
  <si>
    <t>M-300</t>
  </si>
  <si>
    <t>冷却器、加热器及空冷器清洗工程（附属管路拆装，螺丝，螺母，垫片换新，吊车配合等所有附属工程）</t>
  </si>
  <si>
    <t>主机雾化加热器（5.2m2)2台拆装吊厂，化学清洗，所有垫床换新，水压试压1.6MPa装复,</t>
  </si>
  <si>
    <t>主机燃油电加热桶电热棒抽出视情更换或清洁，绝缘测量，桶体内部清洁，放残畅通,厂家：泰邦（安庆）船舶科技有限公司，型号：THEH-60,功率：电热棒（60Kw/380V整体式）</t>
  </si>
  <si>
    <t>副机雾化加热器（3.25m2)1台拆装吊厂，化学清洗，所有垫床新做，试压1.6MPa装复</t>
  </si>
  <si>
    <t>一端压床平面有凹陷(20mm*20mm)需车床光刀洗平修复</t>
  </si>
  <si>
    <t>副机燃油电加热桶电热棒抽出视情更换或清洁，绝缘测量，桶体内部清洁，放残畅通,厂家：江苏裕兴电器有限公司，型号：CCYY-30，功率：电热棒（30Kw/380V整体式）</t>
  </si>
  <si>
    <t>主机高温板式冷却器拆装、水侧清通，密封条换新,试压0.7MPa装复保证不漏.                                    尺寸:1030mm*460mm*190mm，29片；</t>
  </si>
  <si>
    <t>密封条船供</t>
  </si>
  <si>
    <t>M-400</t>
  </si>
  <si>
    <t>泵类</t>
  </si>
  <si>
    <t>应急消防泵（型号ESCN-100ME-C3,厂家：天津泵业，排量72立方米/小时，压头 0.8MP）及抽真空泵拆卸吊厂解体保养，轴承换新，阻漏环检查，泵轴及轴套，叶轮检查并动平衡校验</t>
  </si>
  <si>
    <t>1#2#海水泵（型号EMC-250ME-C45)吊厂解体保养，机械密封换新，泵壳换新，底座及进出管对接。阻漏环、泵轴、轴套及叶轮检查，间隙测量，超限的换新。泵轴校中检查</t>
  </si>
  <si>
    <t>泵轴喷涂，光车恢复原来尺寸</t>
  </si>
  <si>
    <t>根据磨损尺寸，新加工上下阻漏环</t>
  </si>
  <si>
    <t>1#消防泵（型号：ESNN-150MG-C90)拆厂解体保养，机械密封换新，阻漏环、泵轴、轴套及叶轮检查,间隙测量，超限的换新。泵轴校中检查，机械密封船供</t>
  </si>
  <si>
    <t>1#压载泵（型号EMDE-400MC-C90X6)拆厂解体保养，机械密封换新，阻漏环、泵轴、轴套及叶轮检查</t>
  </si>
  <si>
    <t>机械密封船供</t>
  </si>
  <si>
    <t>停泊水泵（EMC-150MF-45)拆厂解体保养，泵轴检查，机械密封换新。阻漏环、泵轴、叶轮检查，间隙测量，超限的换新。泵轴校中检查。</t>
  </si>
  <si>
    <t>M-500</t>
  </si>
  <si>
    <t>管系及阀门（包括垫片、阀线研磨、螺栓、盘根换新、绝缘及铝箔纸拆装等所有附属工程）材料厂供</t>
  </si>
  <si>
    <t>左右燃油舱蒸汽加热进口阀（青铜截止止回阀，通径DN32）各2只，共4只拆检</t>
  </si>
  <si>
    <t>1/2#燃油日用柜、沉淀柜蒸汽加热进口阀（青铜截止止回阀，通径DN20）各2只，共4只拆检</t>
  </si>
  <si>
    <t>3台副机暖缸水进、出口截止止回阀DN25拆检</t>
  </si>
  <si>
    <t>消防隔离腰节蝶阀(DN150)拆检</t>
  </si>
  <si>
    <t>驾驶台左右两侧冲水阀DN25拆检</t>
  </si>
  <si>
    <t>驾驶台左侧和右侧舷窗喷水开关漏水，需更换成球阀（型号：DN20）</t>
  </si>
  <si>
    <t>1/2#重油日用柜、沉淀柜手动放残自闭阀（DN25/2)换新</t>
  </si>
  <si>
    <t>管弄内NO4左压载水舱压载液动遥控蝶阀DN300换新，包含驱动头、液压管拆装</t>
  </si>
  <si>
    <t>2/3#副机燃油速闭阀（DN25/25)拆检</t>
  </si>
  <si>
    <r>
      <rPr>
        <sz val="10"/>
        <color theme="1"/>
        <rFont val="华文楷体"/>
        <charset val="134"/>
      </rPr>
      <t>1/2#主海水泵出口蝶形单向阀DN200-</t>
    </r>
    <r>
      <rPr>
        <sz val="10"/>
        <color theme="1"/>
        <rFont val="华文楷体"/>
        <charset val="134"/>
      </rPr>
      <t>PN16</t>
    </r>
    <r>
      <rPr>
        <sz val="10"/>
        <color theme="1"/>
        <rFont val="华文楷体"/>
        <charset val="134"/>
      </rPr>
      <t>-</t>
    </r>
    <r>
      <rPr>
        <sz val="10"/>
        <color theme="1"/>
        <rFont val="华文楷体"/>
        <charset val="134"/>
      </rPr>
      <t>CF8换新</t>
    </r>
  </si>
  <si>
    <t>压载水至喷射泵 （截止止回阀 通径 DN125 ）拆检</t>
  </si>
  <si>
    <t>淡水至舱底水油水分离器 截止止回阀 通径DN40拆检</t>
  </si>
  <si>
    <t>2#副机燃油循环泵进、出口球阀2只（DN25)换新</t>
  </si>
  <si>
    <t>副机供油单元蒸汽加热器进、出口球阀（DN25)换新</t>
  </si>
  <si>
    <t>1#主空气瓶出口阀至主机（DN100/40直角止回阀）拆检</t>
  </si>
  <si>
    <t>空压机至1#空气瓶进口阀（DN32/64直角止回阀）拆检</t>
  </si>
  <si>
    <t>2#消防泵出口变径管更换，材料:厚壁无缝钢管(要求镀锌)Φ168*700*1弯*1法*1变（Φ168/Φ114）*Φ114*1弯*1法，包含马脚固定、螺栓垫片换新拆装等所有附属工程</t>
  </si>
  <si>
    <t>1/2#消防泵旁通出口管换新，材料:厚壁无缝钢管(要求镀锌)Φ172*1000*1弯*1法*1变（Φ172/Φ219）*Φ219*1弯*1法，包含马脚固定、螺栓垫片换新拆装等所有附属工程</t>
  </si>
  <si>
    <t>2#压载进口管换新，T型管子Φ426mm*3法兰要求厚壁管镀锌，包含马脚固定、螺栓垫片换新拆装等所有附属工程</t>
  </si>
  <si>
    <t>1-4舱开舱操作箱操纵阀进出口液压管换新，材料高压不锈钢管、要求酸洗；包括旧管拆装、抱攀固定、螺栓、垫片、接头更换、防火等附属工程</t>
  </si>
  <si>
    <t>2/5#开舱机操纵阀组换新</t>
  </si>
  <si>
    <t>外径Ø48mm</t>
  </si>
  <si>
    <r>
      <rPr>
        <sz val="10"/>
        <color theme="1"/>
        <rFont val="华文楷体"/>
        <charset val="134"/>
      </rPr>
      <t>外径</t>
    </r>
    <r>
      <rPr>
        <sz val="10"/>
        <color theme="1"/>
        <rFont val="Times New Roman"/>
        <charset val="134"/>
      </rPr>
      <t>Ø</t>
    </r>
    <r>
      <rPr>
        <sz val="10"/>
        <color theme="1"/>
        <rFont val="华文楷体"/>
        <charset val="134"/>
      </rPr>
      <t>34mm</t>
    </r>
  </si>
  <si>
    <r>
      <rPr>
        <sz val="10"/>
        <color theme="1"/>
        <rFont val="华文楷体"/>
        <charset val="134"/>
      </rPr>
      <t>外径</t>
    </r>
    <r>
      <rPr>
        <sz val="10"/>
        <color theme="1"/>
        <rFont val="Times New Roman"/>
        <charset val="134"/>
      </rPr>
      <t>Ø</t>
    </r>
    <r>
      <rPr>
        <sz val="10"/>
        <color theme="1"/>
        <rFont val="华文楷体"/>
        <charset val="134"/>
      </rPr>
      <t>27mm</t>
    </r>
  </si>
  <si>
    <t>抱攀：Φ48*3只</t>
  </si>
  <si>
    <t>抱攀：Φ34*5只</t>
  </si>
  <si>
    <t>抱攀：Φ27*10只</t>
  </si>
  <si>
    <t>首尾锚绞机液压管换新，材料高压不锈钢管、要求酸洗；包括旧管、格栅拆装、抱攀固定、螺栓、垫片更换、防火等附属工程</t>
  </si>
  <si>
    <t>外径Ø89mm</t>
  </si>
  <si>
    <t>外径Ø76mm</t>
  </si>
  <si>
    <t>外径Ø60mm</t>
  </si>
  <si>
    <t>外径Ø34mm</t>
  </si>
  <si>
    <t>外径Ø27mm</t>
  </si>
  <si>
    <t>抱攀：Φ60*3只</t>
  </si>
  <si>
    <t>抱攀：Φ27*3只</t>
  </si>
  <si>
    <t>尼龙抱攀：Φ60*5只</t>
  </si>
  <si>
    <t>聚乙烯垫块：5只</t>
  </si>
  <si>
    <t>M-600</t>
  </si>
  <si>
    <t>其他</t>
  </si>
  <si>
    <t>货舱开舱柱塞换新，包括上下轴销拆装、吊机配合等所有附属工程</t>
  </si>
  <si>
    <t xml:space="preserve">只 </t>
  </si>
  <si>
    <t>换下的货舱开舱柱塞一个，送厂拆检解体，保养，密封圈换新，柱塞缺陷修复</t>
  </si>
  <si>
    <t>部分开舱柱塞上下保险、销子拆装活络，内衬套或轴承情况检查，保险材料钢板：厚10*180mm*宽90mm；包含螺栓固定、开孔、防火等附属工程</t>
  </si>
  <si>
    <t>1#燃油日用柜、沉淀柜磁性翻板式液位计(型号：UHZ-512)长度2300mm换新，包含上、下进出油阀DN25、伴行蒸汽管、隔热材料拆装等附属工程）</t>
  </si>
  <si>
    <t>机舱50立方米以下脚手架</t>
  </si>
  <si>
    <t>左加油口压力表及连接管、压力表开关换新，材料：连接管不锈钢管2m/根,0-0.6mpa压力表一只，压力表开关一只</t>
  </si>
  <si>
    <t>2只主空气瓶( 4立方米)道门打开，内部清洁、涂蓖麻油防锈,道门垫床换新后装复(蓖麻油厂供）。</t>
  </si>
  <si>
    <t>副机空气瓶、控制空气瓶、2只主空气瓶压力表校验，出具证书。</t>
  </si>
  <si>
    <t>副机空气瓶、控制空气瓶、2只主空气瓶安全阀根据说明书要求，做起跳压力检验，出具证书。</t>
  </si>
  <si>
    <t>舵机间加装2层物料架包含防火棉及白铁皮防护等所有附属工程</t>
  </si>
  <si>
    <t>物料架角钢角钢6mm*(50+50)*3000*8根</t>
  </si>
  <si>
    <t>角钢6mm*(50+50)*1600*4根</t>
  </si>
  <si>
    <t>角钢6mm*(50+50)*800</t>
  </si>
  <si>
    <t>角钢6mm*(50+50)*600</t>
  </si>
  <si>
    <t>角钢6mm*(50+50)*500</t>
  </si>
  <si>
    <t>角钢6mm*(50+50)*100</t>
  </si>
  <si>
    <t>钢管∮27mm*3*3000</t>
  </si>
  <si>
    <t>胶合板18mm*760mm*600mm</t>
  </si>
  <si>
    <t>M-700</t>
  </si>
  <si>
    <t>清仓工程（包括强力抽风，防爆照明以及回丝、垃圾袋使用等所有附属工程）</t>
  </si>
  <si>
    <t xml:space="preserve">1#燃油日用柜（21m³） </t>
  </si>
  <si>
    <t xml:space="preserve">1#燃油沉淀柜（21m³） </t>
  </si>
  <si>
    <t>2#燃油日用柜（16.6m³）</t>
  </si>
  <si>
    <t>2#燃油沉淀柜（16.4m³）</t>
  </si>
  <si>
    <t>燃油油渣舱（29.93m³）</t>
  </si>
  <si>
    <t>燃油泄放舱（19.28m³）</t>
  </si>
  <si>
    <t>右燃油舱（323.02m³）</t>
  </si>
  <si>
    <t>尾管滑油泄放舱（4.2m³）</t>
  </si>
  <si>
    <t>测氧测爆</t>
  </si>
  <si>
    <t>强力通风预估</t>
  </si>
  <si>
    <t>油柜道门拆装，包括床垫换新、板牙回丝等所有附属工程</t>
  </si>
  <si>
    <t>清除油泥（渣）预估，包含环保处理费用</t>
  </si>
  <si>
    <t>机舱油污水回收，包括环保处理、抽水等所有附属工程</t>
  </si>
  <si>
    <t>机舱残油回收，包括环保处理、抽取等所有附属工程</t>
  </si>
  <si>
    <t>出厂前机舱清洁（包括底层舱底花铁板以下85㎡、副机平台花铁板以下55㎡，分油机平台花铁板以下25㎡）垃圾清除、油污檫除。</t>
  </si>
  <si>
    <t>机舱天窗盖拆装移位2100*1800*1件，含螺栓拆装、密封垫片更换、防坠落措施等辅助工程</t>
  </si>
  <si>
    <t>机舱前左、右及机舱后和飞轮下污水井4只清污保养</t>
  </si>
  <si>
    <t>轮机工程小计</t>
  </si>
  <si>
    <r>
      <rPr>
        <sz val="16"/>
        <color theme="1"/>
        <rFont val="华文楷体"/>
        <charset val="134"/>
      </rPr>
      <t>五、电气工程</t>
    </r>
    <r>
      <rPr>
        <sz val="12"/>
        <color theme="1"/>
        <rFont val="华文楷体"/>
        <charset val="134"/>
      </rPr>
      <t>【具体施工面积（数量）由船舶机务监督、轮机长及施工方现场决定，投标报价按清单数量报价。】</t>
    </r>
  </si>
  <si>
    <t>工程单上每个项目按92黄本包含所有附属工程，零件加工、换新另算（最后按实际完工工程及数量结算）(除备注外，如没有备注所使用材料备件均厂供）</t>
  </si>
  <si>
    <t>E-100</t>
  </si>
  <si>
    <t>发电机(型号：HFC6-504-84E,额定功率560KW）厂家：镇江中船现代发电设备有限公司</t>
  </si>
  <si>
    <t>2-3#船用无刷交流同步发电机、端盖及进风滤网拆装、发电机定子及转子线圈清洁，绝缘测量检查数据交船(包括滤网，端盖拆装，电子清洁剂使用等所有费用)</t>
  </si>
  <si>
    <t>E-200</t>
  </si>
  <si>
    <t>下列电机拆下吊厂,解体检查,轴承换新，绕组清洗后上烘箱,绝缘测量记录,后上船安装（轴承厂供）包括电线拆接、吊车及铲车配合等所有附属工程</t>
  </si>
  <si>
    <t>1-2#主机海水泵电机（45KW） 轴承：SKF6313 ZZ C3 各1只  轴承：SKF7313BECBP  各 1只</t>
  </si>
  <si>
    <t>2#低温冷却水泵电机(75KW )   轴承SKF7317 BECBM  2只；轴承SKF6317 C3  1只</t>
  </si>
  <si>
    <t>1#压载泵电机（90KW）轴承：）SKF轴承7319BECBM、轴承SKF6319 C3  各2只</t>
  </si>
  <si>
    <t>1#消防泵电机（37KW）SKF轴承7317BECBM   2只</t>
  </si>
  <si>
    <t>左、右舷梯电机2台（3.7KW）/轴承型号：SKF6308ZZC3 各2只</t>
  </si>
  <si>
    <t>2#、4#机舱风机电机 (20kw) /轴承： NSK 6311/ZZ  各2只，包括风叶拆装、清洁以及风叶做动平衡。</t>
  </si>
  <si>
    <t>1#舵机电机（37KW）6313C3*4</t>
  </si>
  <si>
    <t>2#主机滑油泵电机（75KW） 轴承SKF7317 BECBM   1只；轴承：SKF6317 C3   1只，电机接线盒检查、换新。</t>
  </si>
  <si>
    <t>1#、2#主机鼓风机电机(37kw)线圈检查轴承换新保养（6312ZZC3 4只）</t>
  </si>
  <si>
    <t>停泊低温淡水泵电机（45KW）轴承：7313BECBP 1只；6313C3 1只</t>
  </si>
  <si>
    <t>中央空调风机电机（22KW）轴承：6310zz1只；6210zz1只</t>
  </si>
  <si>
    <t>主机供油单元2#供油泵电机（1.1KW），1#循环泵电机（1.1KW）6204ZZ/C3*1只 + 6003ZZ*1只/6204ZZ/C3*1只 + 6003ZZ*1只</t>
  </si>
  <si>
    <t>副机供油单元2#供油泵电机（1.1kw）6204zz*1只、6003zz*1只，2#循环泵电机（1.1kw）6003zz*1只，</t>
  </si>
  <si>
    <t>2#燃油分油机供油泵电机（1.1kw），轴承：6206zz</t>
  </si>
  <si>
    <t>1#主机缸套冷却水泵电机（11kw）轴承：6309*2</t>
  </si>
  <si>
    <t>主机暖缸泵电机（1.5kw）</t>
  </si>
  <si>
    <t>2#生活淡水泵电机（5.5kw）</t>
  </si>
  <si>
    <t>厨房抽风机（1.7kw）轴承：6205zz*2只</t>
  </si>
  <si>
    <t>厕所抽风机（2.2kw）轴承：SKF6206ZZC3*2只</t>
  </si>
  <si>
    <t>生活吊起升电机7.5KW（带刹车）</t>
  </si>
  <si>
    <t>生活吊起升电机行走电机3.7KW（带刹车）</t>
  </si>
  <si>
    <t>罗经甲板蓄电池间抽风电机（2.2kw）</t>
  </si>
  <si>
    <t>配套风叶罩换新</t>
  </si>
  <si>
    <t>底座割换角铁L20mm*20mm*200mm*3mm</t>
  </si>
  <si>
    <t>三台发电机及应急发电机主开关校验工程，出报告(由船级社认可的单位）</t>
  </si>
  <si>
    <t>主配电板及应急配电板上电流表，功率表，电压表，频率表，功率因数表，绝缘表、同步表，拆卸、送检、校对,并出具检验报告交船</t>
  </si>
  <si>
    <t>电气工程小计</t>
  </si>
  <si>
    <t>六、高效桨工程【具体施工面积由船舶机务监督、大副（轮机长）及施工方现场决定，投标报价按清单数量报价。】</t>
  </si>
  <si>
    <t>JG-100</t>
  </si>
  <si>
    <t>高效螺旋桨改造项目（螺旋桨为四叶定距桨，直径约6050mm，螺距约4268mm，桨重约14.6T；消涡鳍（消涡鳍直径1640mm，重量：724kg）尾轴轴径460mm，长：6237mm。）</t>
  </si>
  <si>
    <t>消涡鳍及螺旋桨拆装，包括旧桨拆卸，拂配好的新桨安装，消涡鳍垫床换新等。</t>
  </si>
  <si>
    <t>液压工具厂供</t>
  </si>
  <si>
    <t>新桨拂配船厂配合工程，拂配及接触面满足船检规范要求、打包价</t>
  </si>
  <si>
    <t>佛配外协</t>
  </si>
  <si>
    <t>消涡鳍回装前，加注牛油20kg</t>
  </si>
  <si>
    <t>旧桨吊运出厂，配合办理出厂手续</t>
  </si>
  <si>
    <t>尾轴下沉量测量，数据交船（船方备妥历次测量数据和测量仪表）</t>
  </si>
  <si>
    <t>防护罩割装，渔网割刀检查，渔网清除</t>
  </si>
  <si>
    <t>渔网割刀新配，预估</t>
  </si>
  <si>
    <t>厂供</t>
  </si>
  <si>
    <t>尾轴锥部及法兰过度圆角应力集中处、检查、清洁、超声波探伤；尾轴清洁、磁粉探伤（探伤人员需有船检认可的资质）</t>
  </si>
  <si>
    <t>后艉密封装置拆装及吊运至车间,解体清洁,油封及白钢套换新，车间组装、试压，回船安装，包括保险丝、螺栓、垫片换新等。</t>
  </si>
  <si>
    <t>JG-200</t>
  </si>
  <si>
    <t>前制预旋导轮(8300kg)含1号水平翼板200kg*2、2号水平翼板120kg*2、导叶盖板150kg*5吊坞内安装定位、焊接、盖板上锁焊孔塞、包含设备进厂厚并转运到船艉(包括进厂费用、仓储、吊车、铲车配合转运及人员调度等所有费用)</t>
  </si>
  <si>
    <t>预旋导轮船供、厂家派人现场指导</t>
  </si>
  <si>
    <t>新加铁衬垫4*50*30000</t>
  </si>
  <si>
    <t>导流罩上装拆吊装吊耳</t>
  </si>
  <si>
    <t>5T吊耳  14*150*200*4</t>
  </si>
  <si>
    <t>10T吊耳 20*200*300*2</t>
  </si>
  <si>
    <t>10T吊耳 20*150*150*4</t>
  </si>
  <si>
    <t>船体外板上装拆吊装吊耳</t>
  </si>
  <si>
    <t>5T吊耳   14*150*200*4</t>
  </si>
  <si>
    <t>10T吊耳  20*200*300*2</t>
  </si>
  <si>
    <t>10T吊耳  20*150*150*4</t>
  </si>
  <si>
    <t>船体外板上装拆吊耳使用高空车 6小时*2台*2次，含司机人工等附属工程</t>
  </si>
  <si>
    <t>导流罩上自带支撑拆除约350kg，自带吊耳切除 5T*14*150*200*8件</t>
  </si>
  <si>
    <t>导流罩肘板及合拢对接口气刨焊接</t>
  </si>
  <si>
    <t>导流罩肘板及合拢对接口探伤</t>
  </si>
  <si>
    <t>UT探伤 700mm*1处</t>
  </si>
  <si>
    <t>UT探伤 2000mm*1处</t>
  </si>
  <si>
    <t>导流罩盖板内、外焊缝、马脚、合拢对接口MT探伤</t>
  </si>
  <si>
    <t>导流罩打压 0.1立方米*6件</t>
  </si>
  <si>
    <t>螺旋桨铺设防火布 10平米</t>
  </si>
  <si>
    <t>平方</t>
  </si>
  <si>
    <t>拆搭坞底导流罩架子 8*1*8*3个</t>
  </si>
  <si>
    <t>立方</t>
  </si>
  <si>
    <t>船尾新加导流罩及吊耳拆除后烧损打磨</t>
  </si>
  <si>
    <t>打磨后油漆修补共2度</t>
  </si>
  <si>
    <t>油漆厂供</t>
  </si>
  <si>
    <t>本次修理船舶进出坞费(包括排墩费、带缆费、开关坞门及抽放水等所有费用)</t>
  </si>
  <si>
    <t>住坞费(预估)</t>
  </si>
  <si>
    <t>高效桨和前置导论改造期间供电费(预估)</t>
  </si>
  <si>
    <t>尾轴管冷却水舱加淡水（预估）</t>
  </si>
  <si>
    <t>接拆淡水管(含尾轴管冷却水舱泄放塞拆装)</t>
  </si>
  <si>
    <t>接拆压载水管（包括透气帽拆装、螺栓换新等所有费用）</t>
  </si>
  <si>
    <t>进出坞厂供压载海水（预估）</t>
  </si>
  <si>
    <t>接拆冰机冷却水管进出管（预估1次，每次进出2路）</t>
  </si>
  <si>
    <t>高效桨工程小计</t>
  </si>
  <si>
    <t>七、海水泵变频工程【具体施工面积由船舶机务监督、轮机长及施工方现场决定，投标报价按清单数量报价。】</t>
  </si>
  <si>
    <t>JG-300</t>
  </si>
  <si>
    <t>明州59轮海水泵变频系统安装技改项目</t>
  </si>
  <si>
    <t>主海水泵变频装置一套(包含变频器、信号控制箱、操作控制箱及电缆等所有附件)进厂并转运到机舱安装定位(包括进厂费用、仓储、吊车、铲车配合转运及人员调度等所有费用)</t>
  </si>
  <si>
    <t>二台海水泵变频控制柜(船供)，外协尺寸（长*宽*高）450*320*1600mm，制作二个壁挂支架并打磨油漆后固定安装</t>
  </si>
  <si>
    <t>信号采集箱(船供)，外协尺寸（长*宽*高）500*220*600mm，制作二个壁挂支架并打磨油漆后固定安装</t>
  </si>
  <si>
    <t>操作控制箱(船供)，外协尺寸（长*宽*高）500*220*600mm，制作二个壁挂支架并打磨油漆后固定安装</t>
  </si>
  <si>
    <t>按厂家指导，在管路上除去安装部位油漆，安装管夹式温度传感器(船供)，并进行绝缘包扎Ø325不锈钢卡扣及隔热棉厂供</t>
  </si>
  <si>
    <t>安装一个三通转换接头用于安装压力传感器(船供)</t>
  </si>
  <si>
    <t>安装电缆渡锌托架(宽300mm)</t>
  </si>
  <si>
    <t>按厂家图纸要求，敷设相关网络信号线、控制线、电源线、接地线等线路接线，并固定妥(电线船供)</t>
  </si>
  <si>
    <t>集控室天花板拆装</t>
  </si>
  <si>
    <r>
      <rPr>
        <sz val="12"/>
        <rFont val="华文楷体"/>
        <charset val="134"/>
      </rPr>
      <t>夹棉天花板2</t>
    </r>
    <r>
      <rPr>
        <sz val="11"/>
        <color theme="1"/>
        <rFont val="宋体"/>
        <charset val="134"/>
        <scheme val="minor"/>
      </rPr>
      <t>600*570mm*4块</t>
    </r>
  </si>
  <si>
    <r>
      <rPr>
        <sz val="12"/>
        <rFont val="华文楷体"/>
        <charset val="134"/>
      </rPr>
      <t>踢脚线5</t>
    </r>
    <r>
      <rPr>
        <sz val="11"/>
        <color theme="1"/>
        <rFont val="宋体"/>
        <charset val="134"/>
        <scheme val="minor"/>
      </rPr>
      <t>0*2000mm*3根</t>
    </r>
  </si>
  <si>
    <t>压条50*2000*3根</t>
  </si>
  <si>
    <t>集控室墙壁复合岩棉板拆装</t>
  </si>
  <si>
    <t>夹音天花板2600*570*6块</t>
  </si>
  <si>
    <t>日光灯拆装600*200*1个</t>
  </si>
  <si>
    <t>像框拆装800*800*2个</t>
  </si>
  <si>
    <t>集控室开电缆穿线孔及穿舱件护管安装300*100*300mm*1个，含烧焊、防护、地板绝缘开孔及穿线后A60填料充填等附属工程</t>
  </si>
  <si>
    <t>变频位置安装涉及的机舱内脚手架预估</t>
  </si>
  <si>
    <r>
      <rPr>
        <sz val="12"/>
        <rFont val="华文楷体"/>
        <charset val="134"/>
      </rPr>
      <t>机舱底层6</t>
    </r>
    <r>
      <rPr>
        <sz val="11"/>
        <color theme="1"/>
        <rFont val="宋体"/>
        <charset val="134"/>
        <scheme val="minor"/>
      </rPr>
      <t>*6*4*1个</t>
    </r>
  </si>
  <si>
    <r>
      <rPr>
        <sz val="12"/>
        <rFont val="华文楷体"/>
        <charset val="134"/>
      </rPr>
      <t>5</t>
    </r>
    <r>
      <rPr>
        <sz val="11"/>
        <color theme="1"/>
        <rFont val="宋体"/>
        <charset val="134"/>
        <scheme val="minor"/>
      </rPr>
      <t>0立方以下脚手架</t>
    </r>
  </si>
  <si>
    <t>海水泵变频工程合计</t>
  </si>
</sst>
</file>

<file path=xl/styles.xml><?xml version="1.0" encoding="utf-8"?>
<styleSheet xmlns="http://schemas.openxmlformats.org/spreadsheetml/2006/main">
  <numFmts count="7">
    <numFmt numFmtId="44" formatCode="_ &quot;￥&quot;* #,##0.00_ ;_ &quot;￥&quot;* \-#,##0.00_ ;_ &quot;￥&quot;* &quot;-&quot;??_ ;_ @_ "/>
    <numFmt numFmtId="42" formatCode="_ &quot;￥&quot;* #,##0_ ;_ &quot;￥&quot;* \-#,##0_ ;_ &quot;￥&quot;* &quot;-&quot;_ ;_ @_ "/>
    <numFmt numFmtId="43" formatCode="_ * #,##0.00_ ;_ * \-#,##0.00_ ;_ * &quot;-&quot;??_ ;_ @_ "/>
    <numFmt numFmtId="41" formatCode="_ * #,##0_ ;_ * \-#,##0_ ;_ * &quot;-&quot;_ ;_ @_ "/>
    <numFmt numFmtId="176" formatCode="0.00_);[Red]\(0.00\)"/>
    <numFmt numFmtId="177" formatCode="_-* #,##0.00\ [$€-1]_-;\-* #,##0.00\ [$€-1]_-;_-* &quot;-&quot;??\ [$€-1]_-"/>
    <numFmt numFmtId="178" formatCode="0.00_ "/>
  </numFmts>
  <fonts count="117">
    <font>
      <sz val="11"/>
      <color theme="1"/>
      <name val="宋体"/>
      <charset val="134"/>
      <scheme val="minor"/>
    </font>
    <font>
      <sz val="20"/>
      <name val="华文楷体"/>
      <charset val="134"/>
    </font>
    <font>
      <sz val="11"/>
      <name val="华文楷体"/>
      <charset val="134"/>
    </font>
    <font>
      <sz val="12"/>
      <name val="华文楷体"/>
      <charset val="134"/>
    </font>
    <font>
      <sz val="14"/>
      <name val="华文楷体"/>
      <charset val="134"/>
    </font>
    <font>
      <sz val="16"/>
      <name val="华文楷体"/>
      <charset val="134"/>
    </font>
    <font>
      <sz val="10"/>
      <name val="华文楷体"/>
      <charset val="134"/>
    </font>
    <font>
      <b/>
      <sz val="14"/>
      <name val="华文楷体"/>
      <charset val="134"/>
    </font>
    <font>
      <sz val="10"/>
      <color theme="1"/>
      <name val="华文楷体"/>
      <charset val="134"/>
    </font>
    <font>
      <b/>
      <sz val="11"/>
      <name val="华文楷体"/>
      <charset val="134"/>
    </font>
    <font>
      <b/>
      <sz val="12"/>
      <name val="华文楷体"/>
      <charset val="134"/>
    </font>
    <font>
      <sz val="11"/>
      <name val="楷体"/>
      <charset val="134"/>
    </font>
    <font>
      <sz val="11"/>
      <color rgb="FFFF0000"/>
      <name val="宋体"/>
      <charset val="134"/>
      <scheme val="minor"/>
    </font>
    <font>
      <sz val="10"/>
      <color theme="1"/>
      <name val="宋体"/>
      <charset val="134"/>
      <scheme val="minor"/>
    </font>
    <font>
      <sz val="10"/>
      <name val="楷体"/>
      <charset val="134"/>
    </font>
    <font>
      <sz val="10"/>
      <color rgb="FFFF0000"/>
      <name val="宋体"/>
      <charset val="134"/>
      <scheme val="minor"/>
    </font>
    <font>
      <sz val="10"/>
      <color theme="1"/>
      <name val="楷体"/>
      <charset val="134"/>
    </font>
    <font>
      <b/>
      <sz val="10"/>
      <name val="华文楷体"/>
      <charset val="134"/>
    </font>
    <font>
      <sz val="11"/>
      <color theme="1"/>
      <name val="华文楷体"/>
      <charset val="134"/>
    </font>
    <font>
      <sz val="12"/>
      <color theme="1"/>
      <name val="华文楷体"/>
      <charset val="134"/>
    </font>
    <font>
      <b/>
      <sz val="14"/>
      <color theme="1"/>
      <name val="华文楷体"/>
      <charset val="134"/>
    </font>
    <font>
      <b/>
      <sz val="12"/>
      <color theme="1"/>
      <name val="华文楷体"/>
      <charset val="134"/>
    </font>
    <font>
      <sz val="10"/>
      <name val="宋体"/>
      <charset val="134"/>
      <scheme val="minor"/>
    </font>
    <font>
      <sz val="11"/>
      <color theme="1"/>
      <name val="楷体"/>
      <charset val="134"/>
    </font>
    <font>
      <b/>
      <sz val="14"/>
      <name val="宋体"/>
      <charset val="134"/>
      <scheme val="minor"/>
    </font>
    <font>
      <b/>
      <sz val="12"/>
      <name val="宋体"/>
      <charset val="134"/>
      <scheme val="minor"/>
    </font>
    <font>
      <sz val="11"/>
      <name val="宋体"/>
      <charset val="134"/>
      <scheme val="minor"/>
    </font>
    <font>
      <sz val="10"/>
      <color indexed="8"/>
      <name val="华文楷体"/>
      <charset val="134"/>
    </font>
    <font>
      <sz val="10"/>
      <color rgb="FFFF0000"/>
      <name val="华文楷体"/>
      <charset val="134"/>
    </font>
    <font>
      <b/>
      <sz val="10"/>
      <color indexed="8"/>
      <name val="华文楷体"/>
      <charset val="134"/>
    </font>
    <font>
      <b/>
      <sz val="11"/>
      <name val="宋体"/>
      <charset val="134"/>
      <scheme val="minor"/>
    </font>
    <font>
      <b/>
      <sz val="11"/>
      <color theme="1"/>
      <name val="宋体"/>
      <charset val="134"/>
      <scheme val="minor"/>
    </font>
    <font>
      <sz val="10"/>
      <color indexed="8"/>
      <name val="宋体"/>
      <charset val="134"/>
    </font>
    <font>
      <sz val="10"/>
      <name val="Arial"/>
      <charset val="134"/>
    </font>
    <font>
      <sz val="10"/>
      <name val="宋体"/>
      <charset val="134"/>
    </font>
    <font>
      <b/>
      <sz val="10.5"/>
      <color theme="1"/>
      <name val="华文楷体"/>
      <charset val="134"/>
    </font>
    <font>
      <b/>
      <sz val="10"/>
      <color theme="1"/>
      <name val="华文楷体"/>
      <charset val="134"/>
    </font>
    <font>
      <b/>
      <sz val="10"/>
      <name val="宋体"/>
      <charset val="134"/>
    </font>
    <font>
      <sz val="11"/>
      <color rgb="FFFF0000"/>
      <name val="华文楷体"/>
      <charset val="134"/>
    </font>
    <font>
      <sz val="10.5"/>
      <color theme="1"/>
      <name val="华文楷体"/>
      <charset val="134"/>
    </font>
    <font>
      <b/>
      <sz val="10"/>
      <name val="楷体"/>
      <charset val="134"/>
    </font>
    <font>
      <sz val="10"/>
      <name val="宋体"/>
      <charset val="134"/>
      <scheme val="major"/>
    </font>
    <font>
      <sz val="11"/>
      <color indexed="8"/>
      <name val="华文楷体"/>
      <charset val="134"/>
    </font>
    <font>
      <b/>
      <sz val="11"/>
      <color indexed="8"/>
      <name val="华文楷体"/>
      <charset val="134"/>
    </font>
    <font>
      <sz val="18"/>
      <name val="华文楷体"/>
      <charset val="134"/>
    </font>
    <font>
      <b/>
      <sz val="18"/>
      <name val="华文楷体"/>
      <charset val="134"/>
    </font>
    <font>
      <b/>
      <sz val="22"/>
      <name val="黑体"/>
      <charset val="134"/>
    </font>
    <font>
      <sz val="12"/>
      <name val="黑体"/>
      <charset val="134"/>
    </font>
    <font>
      <b/>
      <sz val="12"/>
      <name val="黑体"/>
      <charset val="134"/>
    </font>
    <font>
      <sz val="11"/>
      <name val="宋体"/>
      <charset val="134"/>
    </font>
    <font>
      <sz val="10"/>
      <name val="黑体"/>
      <charset val="134"/>
    </font>
    <font>
      <sz val="22"/>
      <name val="华文楷体"/>
      <charset val="134"/>
    </font>
    <font>
      <sz val="14"/>
      <color theme="1"/>
      <name val="华文楷体"/>
      <charset val="134"/>
    </font>
    <font>
      <sz val="11"/>
      <color theme="0"/>
      <name val="宋体"/>
      <charset val="0"/>
      <scheme val="minor"/>
    </font>
    <font>
      <sz val="11"/>
      <color rgb="FF9C0006"/>
      <name val="宋体"/>
      <charset val="0"/>
      <scheme val="minor"/>
    </font>
    <font>
      <sz val="11"/>
      <color theme="1"/>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b/>
      <sz val="11"/>
      <color rgb="FFFA7D00"/>
      <name val="宋体"/>
      <charset val="0"/>
      <scheme val="minor"/>
    </font>
    <font>
      <b/>
      <sz val="15"/>
      <color theme="3"/>
      <name val="宋体"/>
      <charset val="134"/>
      <scheme val="minor"/>
    </font>
    <font>
      <sz val="12"/>
      <name val="Times New Roman"/>
      <charset val="134"/>
    </font>
    <font>
      <sz val="11"/>
      <color rgb="FF3F3F76"/>
      <name val="宋体"/>
      <charset val="0"/>
      <scheme val="minor"/>
    </font>
    <font>
      <sz val="11"/>
      <color rgb="FF9C6500"/>
      <name val="宋体"/>
      <charset val="0"/>
      <scheme val="minor"/>
    </font>
    <font>
      <sz val="11"/>
      <color indexed="8"/>
      <name val="宋体"/>
      <charset val="134"/>
    </font>
    <font>
      <sz val="11"/>
      <color rgb="FFFF0000"/>
      <name val="宋体"/>
      <charset val="0"/>
      <scheme val="minor"/>
    </font>
    <font>
      <sz val="11"/>
      <color rgb="FFFA7D00"/>
      <name val="宋体"/>
      <charset val="0"/>
      <scheme val="minor"/>
    </font>
    <font>
      <b/>
      <sz val="11"/>
      <color rgb="FF3F3F3F"/>
      <name val="宋体"/>
      <charset val="0"/>
      <scheme val="minor"/>
    </font>
    <font>
      <b/>
      <sz val="13"/>
      <color theme="3"/>
      <name val="宋体"/>
      <charset val="134"/>
      <scheme val="minor"/>
    </font>
    <font>
      <sz val="11"/>
      <color indexed="9"/>
      <name val="宋体"/>
      <charset val="134"/>
    </font>
    <font>
      <sz val="12"/>
      <name val="宋体"/>
      <charset val="134"/>
    </font>
    <font>
      <b/>
      <sz val="11"/>
      <color indexed="56"/>
      <name val="宋体"/>
      <charset val="134"/>
    </font>
    <font>
      <sz val="11"/>
      <color indexed="10"/>
      <name val="宋体"/>
      <charset val="134"/>
    </font>
    <font>
      <sz val="11"/>
      <color indexed="60"/>
      <name val="宋体"/>
      <charset val="134"/>
    </font>
    <font>
      <b/>
      <sz val="11"/>
      <color indexed="53"/>
      <name val="宋体"/>
      <charset val="134"/>
    </font>
    <font>
      <sz val="11"/>
      <color indexed="53"/>
      <name val="宋体"/>
      <charset val="134"/>
    </font>
    <font>
      <sz val="11"/>
      <color indexed="19"/>
      <name val="宋体"/>
      <charset val="134"/>
    </font>
    <font>
      <b/>
      <sz val="11"/>
      <color indexed="63"/>
      <name val="宋体"/>
      <charset val="134"/>
    </font>
    <font>
      <i/>
      <sz val="11"/>
      <color rgb="FF7F7F7F"/>
      <name val="宋体"/>
      <charset val="0"/>
      <scheme val="minor"/>
    </font>
    <font>
      <u/>
      <sz val="11"/>
      <color rgb="FF800080"/>
      <name val="宋体"/>
      <charset val="0"/>
      <scheme val="minor"/>
    </font>
    <font>
      <b/>
      <sz val="12"/>
      <name val="宋体"/>
      <charset val="134"/>
    </font>
    <font>
      <b/>
      <sz val="11"/>
      <color theme="1"/>
      <name val="宋体"/>
      <charset val="0"/>
      <scheme val="minor"/>
    </font>
    <font>
      <sz val="11"/>
      <color rgb="FF006100"/>
      <name val="宋体"/>
      <charset val="0"/>
      <scheme val="minor"/>
    </font>
    <font>
      <b/>
      <sz val="11"/>
      <color rgb="FFFFFFFF"/>
      <name val="宋体"/>
      <charset val="0"/>
      <scheme val="minor"/>
    </font>
    <font>
      <sz val="10"/>
      <name val="Times New Roman Cyr"/>
      <charset val="204"/>
    </font>
    <font>
      <sz val="12"/>
      <name val="바탕체"/>
      <charset val="134"/>
    </font>
    <font>
      <b/>
      <sz val="15"/>
      <color indexed="54"/>
      <name val="宋体"/>
      <charset val="134"/>
    </font>
    <font>
      <b/>
      <sz val="11"/>
      <color indexed="52"/>
      <name val="宋体"/>
      <charset val="134"/>
    </font>
    <font>
      <b/>
      <sz val="11"/>
      <color indexed="54"/>
      <name val="宋体"/>
      <charset val="134"/>
    </font>
    <font>
      <sz val="11"/>
      <color indexed="52"/>
      <name val="宋体"/>
      <charset val="134"/>
    </font>
    <font>
      <sz val="11"/>
      <color indexed="16"/>
      <name val="宋体"/>
      <charset val="134"/>
    </font>
    <font>
      <b/>
      <sz val="11"/>
      <color indexed="9"/>
      <name val="宋体"/>
      <charset val="134"/>
    </font>
    <font>
      <b/>
      <sz val="11"/>
      <color indexed="8"/>
      <name val="宋体"/>
      <charset val="134"/>
    </font>
    <font>
      <b/>
      <sz val="18"/>
      <color indexed="54"/>
      <name val="宋体"/>
      <charset val="134"/>
    </font>
    <font>
      <i/>
      <sz val="11"/>
      <color indexed="23"/>
      <name val="宋体"/>
      <charset val="134"/>
    </font>
    <font>
      <b/>
      <sz val="18"/>
      <color indexed="56"/>
      <name val="宋体"/>
      <charset val="134"/>
    </font>
    <font>
      <b/>
      <sz val="13"/>
      <color indexed="56"/>
      <name val="宋体"/>
      <charset val="134"/>
    </font>
    <font>
      <sz val="11"/>
      <color indexed="20"/>
      <name val="宋体"/>
      <charset val="134"/>
    </font>
    <font>
      <sz val="11"/>
      <color indexed="62"/>
      <name val="宋体"/>
      <charset val="134"/>
    </font>
    <font>
      <sz val="11"/>
      <color indexed="17"/>
      <name val="宋体"/>
      <charset val="134"/>
    </font>
    <font>
      <b/>
      <sz val="15"/>
      <color indexed="56"/>
      <name val="宋体"/>
      <charset val="134"/>
    </font>
    <font>
      <b/>
      <sz val="13"/>
      <color indexed="54"/>
      <name val="宋体"/>
      <charset val="134"/>
    </font>
    <font>
      <sz val="12"/>
      <name val="华文楷体"/>
      <charset val="134"/>
    </font>
    <font>
      <sz val="11"/>
      <color theme="1"/>
      <name val="宋体"/>
      <charset val="134"/>
      <scheme val="minor"/>
    </font>
    <font>
      <sz val="16"/>
      <color theme="1"/>
      <name val="华文楷体"/>
      <charset val="134"/>
    </font>
    <font>
      <sz val="12"/>
      <color theme="1"/>
      <name val="华文楷体"/>
      <charset val="134"/>
    </font>
    <font>
      <sz val="16"/>
      <name val="华文楷体"/>
      <charset val="134"/>
    </font>
    <font>
      <sz val="10"/>
      <color theme="1"/>
      <name val="华文楷体"/>
      <charset val="134"/>
    </font>
    <font>
      <sz val="10"/>
      <color theme="1"/>
      <name val="Times New Roman"/>
      <charset val="134"/>
    </font>
    <font>
      <sz val="10"/>
      <name val="华文楷体"/>
      <charset val="134"/>
    </font>
    <font>
      <sz val="10.5"/>
      <color theme="1"/>
      <name val="华文楷体"/>
      <charset val="134"/>
    </font>
    <font>
      <sz val="11"/>
      <color theme="1"/>
      <name val="华文楷体"/>
      <charset val="134"/>
    </font>
    <font>
      <b/>
      <sz val="10"/>
      <name val="华文楷体"/>
      <charset val="134"/>
    </font>
    <font>
      <b/>
      <sz val="10"/>
      <color indexed="8"/>
      <name val="华文楷体"/>
      <charset val="134"/>
    </font>
    <font>
      <sz val="10"/>
      <color indexed="8"/>
      <name val="华文楷体"/>
      <charset val="134"/>
    </font>
    <font>
      <sz val="12"/>
      <name val="黑体"/>
      <charset val="134"/>
    </font>
    <font>
      <sz val="12"/>
      <color indexed="10"/>
      <name val="黑体"/>
      <charset val="134"/>
    </font>
  </fonts>
  <fills count="60">
    <fill>
      <patternFill patternType="none"/>
    </fill>
    <fill>
      <patternFill patternType="gray125"/>
    </fill>
    <fill>
      <patternFill patternType="solid">
        <fgColor theme="0"/>
        <bgColor indexed="64"/>
      </patternFill>
    </fill>
    <fill>
      <patternFill patternType="solid">
        <fgColor theme="4"/>
        <bgColor indexed="64"/>
      </patternFill>
    </fill>
    <fill>
      <patternFill patternType="solid">
        <fgColor theme="8" tint="0.399975585192419"/>
        <bgColor indexed="64"/>
      </patternFill>
    </fill>
    <fill>
      <patternFill patternType="solid">
        <fgColor rgb="FFFFC7CE"/>
        <bgColor indexed="64"/>
      </patternFill>
    </fill>
    <fill>
      <patternFill patternType="solid">
        <fgColor theme="8" tint="0.799981688894314"/>
        <bgColor indexed="64"/>
      </patternFill>
    </fill>
    <fill>
      <patternFill patternType="solid">
        <fgColor theme="6" tint="0.599993896298105"/>
        <bgColor indexed="64"/>
      </patternFill>
    </fill>
    <fill>
      <patternFill patternType="solid">
        <fgColor rgb="FFF2F2F2"/>
        <bgColor indexed="64"/>
      </patternFill>
    </fill>
    <fill>
      <patternFill patternType="solid">
        <fgColor theme="7" tint="0.599993896298105"/>
        <bgColor indexed="64"/>
      </patternFill>
    </fill>
    <fill>
      <patternFill patternType="solid">
        <fgColor theme="6" tint="0.799981688894314"/>
        <bgColor indexed="64"/>
      </patternFill>
    </fill>
    <fill>
      <patternFill patternType="solid">
        <fgColor rgb="FFFFFFCC"/>
        <bgColor indexed="64"/>
      </patternFill>
    </fill>
    <fill>
      <patternFill patternType="solid">
        <fgColor rgb="FFFFCC99"/>
        <bgColor indexed="64"/>
      </patternFill>
    </fill>
    <fill>
      <patternFill patternType="solid">
        <fgColor theme="8"/>
        <bgColor indexed="64"/>
      </patternFill>
    </fill>
    <fill>
      <patternFill patternType="solid">
        <fgColor rgb="FFFFEB9C"/>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7"/>
        <bgColor indexed="64"/>
      </patternFill>
    </fill>
    <fill>
      <patternFill patternType="solid">
        <fgColor theme="4" tint="0.599993896298105"/>
        <bgColor indexed="64"/>
      </patternFill>
    </fill>
    <fill>
      <patternFill patternType="solid">
        <fgColor theme="5" tint="0.599993896298105"/>
        <bgColor indexed="64"/>
      </patternFill>
    </fill>
    <fill>
      <patternFill patternType="solid">
        <fgColor indexed="27"/>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indexed="29"/>
        <bgColor indexed="64"/>
      </patternFill>
    </fill>
    <fill>
      <patternFill patternType="solid">
        <fgColor indexed="31"/>
        <bgColor indexed="64"/>
      </patternFill>
    </fill>
    <fill>
      <patternFill patternType="solid">
        <fgColor indexed="44"/>
        <bgColor indexed="64"/>
      </patternFill>
    </fill>
    <fill>
      <patternFill patternType="solid">
        <fgColor indexed="11"/>
        <bgColor indexed="64"/>
      </patternFill>
    </fill>
    <fill>
      <patternFill patternType="solid">
        <fgColor indexed="45"/>
        <bgColor indexed="64"/>
      </patternFill>
    </fill>
    <fill>
      <patternFill patternType="solid">
        <fgColor indexed="43"/>
        <bgColor indexed="64"/>
      </patternFill>
    </fill>
    <fill>
      <patternFill patternType="solid">
        <fgColor indexed="9"/>
        <bgColor indexed="64"/>
      </patternFill>
    </fill>
    <fill>
      <patternFill patternType="solid">
        <fgColor indexed="47"/>
        <bgColor indexed="64"/>
      </patternFill>
    </fill>
    <fill>
      <patternFill patternType="solid">
        <fgColor indexed="49"/>
        <bgColor indexed="64"/>
      </patternFill>
    </fill>
    <fill>
      <patternFill patternType="solid">
        <fgColor indexed="42"/>
        <bgColor indexed="64"/>
      </patternFill>
    </fill>
    <fill>
      <patternFill patternType="solid">
        <fgColor theme="9" tint="0.399975585192419"/>
        <bgColor indexed="64"/>
      </patternFill>
    </fill>
    <fill>
      <patternFill patternType="solid">
        <fgColor theme="4" tint="0.799981688894314"/>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indexed="46"/>
        <bgColor indexed="64"/>
      </patternFill>
    </fill>
    <fill>
      <patternFill patternType="solid">
        <fgColor theme="9" tint="0.599993896298105"/>
        <bgColor indexed="64"/>
      </patternFill>
    </fill>
    <fill>
      <patternFill patternType="solid">
        <fgColor theme="5"/>
        <bgColor indexed="64"/>
      </patternFill>
    </fill>
    <fill>
      <patternFill patternType="solid">
        <fgColor rgb="FFC6EFCE"/>
        <bgColor indexed="64"/>
      </patternFill>
    </fill>
    <fill>
      <patternFill patternType="solid">
        <fgColor theme="4" tint="0.399975585192419"/>
        <bgColor indexed="64"/>
      </patternFill>
    </fill>
    <fill>
      <patternFill patternType="solid">
        <fgColor rgb="FFA5A5A5"/>
        <bgColor indexed="64"/>
      </patternFill>
    </fill>
    <fill>
      <patternFill patternType="solid">
        <fgColor theme="9"/>
        <bgColor indexed="64"/>
      </patternFill>
    </fill>
    <fill>
      <patternFill patternType="solid">
        <fgColor theme="8" tint="0.599993896298105"/>
        <bgColor indexed="64"/>
      </patternFill>
    </fill>
    <fill>
      <patternFill patternType="solid">
        <fgColor theme="6"/>
        <bgColor indexed="64"/>
      </patternFill>
    </fill>
    <fill>
      <patternFill patternType="solid">
        <fgColor indexed="36"/>
        <bgColor indexed="64"/>
      </patternFill>
    </fill>
    <fill>
      <patternFill patternType="solid">
        <fgColor indexed="22"/>
        <bgColor indexed="64"/>
      </patternFill>
    </fill>
    <fill>
      <patternFill patternType="solid">
        <fgColor indexed="26"/>
        <bgColor indexed="64"/>
      </patternFill>
    </fill>
    <fill>
      <patternFill patternType="solid">
        <fgColor indexed="48"/>
        <bgColor indexed="64"/>
      </patternFill>
    </fill>
    <fill>
      <patternFill patternType="solid">
        <fgColor indexed="53"/>
        <bgColor indexed="64"/>
      </patternFill>
    </fill>
    <fill>
      <patternFill patternType="solid">
        <fgColor indexed="52"/>
        <bgColor indexed="64"/>
      </patternFill>
    </fill>
    <fill>
      <patternFill patternType="solid">
        <fgColor indexed="62"/>
        <bgColor indexed="64"/>
      </patternFill>
    </fill>
    <fill>
      <patternFill patternType="solid">
        <fgColor indexed="57"/>
        <bgColor indexed="64"/>
      </patternFill>
    </fill>
    <fill>
      <patternFill patternType="solid">
        <fgColor indexed="55"/>
        <bgColor indexed="64"/>
      </patternFill>
    </fill>
    <fill>
      <patternFill patternType="solid">
        <fgColor indexed="51"/>
        <bgColor indexed="64"/>
      </patternFill>
    </fill>
    <fill>
      <patternFill patternType="solid">
        <fgColor indexed="54"/>
        <bgColor indexed="64"/>
      </patternFill>
    </fill>
    <fill>
      <patternFill patternType="solid">
        <fgColor indexed="30"/>
        <bgColor indexed="64"/>
      </patternFill>
    </fill>
    <fill>
      <patternFill patternType="solid">
        <fgColor indexed="24"/>
        <bgColor indexed="64"/>
      </patternFill>
    </fill>
    <fill>
      <patternFill patternType="solid">
        <fgColor indexed="10"/>
        <bgColor indexed="64"/>
      </patternFill>
    </fill>
  </fills>
  <borders count="3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thin">
        <color auto="1"/>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indexed="8"/>
      </left>
      <right style="thin">
        <color indexed="8"/>
      </right>
      <top style="thin">
        <color indexed="8"/>
      </top>
      <bottom style="thin">
        <color indexed="8"/>
      </bottom>
      <diagonal/>
    </border>
    <border>
      <left/>
      <right/>
      <top style="thin">
        <color auto="1"/>
      </top>
      <bottom style="thin">
        <color auto="1"/>
      </bottom>
      <diagonal/>
    </border>
    <border>
      <left style="thin">
        <color auto="1"/>
      </left>
      <right style="thin">
        <color auto="1"/>
      </right>
      <top style="thin">
        <color indexed="8"/>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medium">
        <color indexed="48"/>
      </bottom>
      <diagonal/>
    </border>
    <border>
      <left/>
      <right/>
      <top/>
      <bottom style="medium">
        <color indexed="44"/>
      </bottom>
      <diagonal/>
    </border>
    <border>
      <left style="double">
        <color indexed="63"/>
      </left>
      <right style="double">
        <color indexed="63"/>
      </right>
      <top style="double">
        <color indexed="63"/>
      </top>
      <bottom style="double">
        <color indexed="63"/>
      </bottom>
      <diagonal/>
    </border>
    <border>
      <left/>
      <right/>
      <top style="thin">
        <color indexed="48"/>
      </top>
      <bottom style="double">
        <color indexed="48"/>
      </bottom>
      <diagonal/>
    </border>
    <border>
      <left/>
      <right/>
      <top/>
      <bottom style="medium">
        <color indexed="30"/>
      </bottom>
      <diagonal/>
    </border>
    <border>
      <left/>
      <right/>
      <top/>
      <bottom style="thick">
        <color indexed="22"/>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s>
  <cellStyleXfs count="141">
    <xf numFmtId="0" fontId="0" fillId="0" borderId="0">
      <alignment vertical="center"/>
    </xf>
    <xf numFmtId="42" fontId="0" fillId="0" borderId="0" applyFont="0" applyFill="0" applyBorder="0" applyAlignment="0" applyProtection="0">
      <alignment vertical="center"/>
    </xf>
    <xf numFmtId="0" fontId="64" fillId="20" borderId="0" applyNumberFormat="0" applyBorder="0" applyAlignment="0" applyProtection="0">
      <alignment vertical="center"/>
    </xf>
    <xf numFmtId="0" fontId="55" fillId="10" borderId="0" applyNumberFormat="0" applyBorder="0" applyAlignment="0" applyProtection="0">
      <alignment vertical="center"/>
    </xf>
    <xf numFmtId="0" fontId="62" fillId="12" borderId="1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4" fillId="29" borderId="24" applyNumberFormat="0" applyAlignment="0" applyProtection="0">
      <alignment vertical="center"/>
    </xf>
    <xf numFmtId="0" fontId="55" fillId="7" borderId="0" applyNumberFormat="0" applyBorder="0" applyAlignment="0" applyProtection="0">
      <alignment vertical="center"/>
    </xf>
    <xf numFmtId="0" fontId="54" fillId="5" borderId="0" applyNumberFormat="0" applyBorder="0" applyAlignment="0" applyProtection="0">
      <alignment vertical="center"/>
    </xf>
    <xf numFmtId="43" fontId="0" fillId="0" borderId="0" applyFont="0" applyFill="0" applyBorder="0" applyAlignment="0" applyProtection="0">
      <alignment vertical="center"/>
    </xf>
    <xf numFmtId="0" fontId="64" fillId="32" borderId="0" applyNumberFormat="0" applyBorder="0" applyAlignment="0" applyProtection="0">
      <alignment vertical="center"/>
    </xf>
    <xf numFmtId="0" fontId="53" fillId="36" borderId="0" applyNumberFormat="0" applyBorder="0" applyAlignment="0" applyProtection="0">
      <alignment vertical="center"/>
    </xf>
    <xf numFmtId="0" fontId="58" fillId="0" borderId="0" applyNumberFormat="0" applyFill="0" applyBorder="0" applyAlignment="0" applyProtection="0">
      <alignment vertical="center"/>
    </xf>
    <xf numFmtId="0" fontId="64" fillId="25" borderId="0" applyNumberFormat="0" applyBorder="0" applyAlignment="0" applyProtection="0">
      <alignment vertical="center"/>
    </xf>
    <xf numFmtId="9" fontId="0" fillId="0" borderId="0" applyFont="0" applyFill="0" applyBorder="0" applyAlignment="0" applyProtection="0">
      <alignment vertical="center"/>
    </xf>
    <xf numFmtId="0" fontId="64" fillId="27" borderId="0" applyNumberFormat="0" applyBorder="0" applyAlignment="0" applyProtection="0">
      <alignment vertical="center"/>
    </xf>
    <xf numFmtId="0" fontId="79" fillId="0" borderId="0" applyNumberFormat="0" applyFill="0" applyBorder="0" applyAlignment="0" applyProtection="0">
      <alignment vertical="center"/>
    </xf>
    <xf numFmtId="0" fontId="70" fillId="0" borderId="0"/>
    <xf numFmtId="0" fontId="0" fillId="11" borderId="21" applyNumberFormat="0" applyFont="0" applyAlignment="0" applyProtection="0">
      <alignment vertical="center"/>
    </xf>
    <xf numFmtId="0" fontId="53" fillId="16" borderId="0" applyNumberFormat="0" applyBorder="0" applyAlignment="0" applyProtection="0">
      <alignment vertical="center"/>
    </xf>
    <xf numFmtId="0" fontId="56" fillId="0" borderId="0" applyNumberFormat="0" applyFill="0" applyBorder="0" applyAlignment="0" applyProtection="0">
      <alignment vertical="center"/>
    </xf>
    <xf numFmtId="0" fontId="65" fillId="0" borderId="0" applyNumberFormat="0" applyFill="0" applyBorder="0" applyAlignment="0" applyProtection="0">
      <alignment vertical="center"/>
    </xf>
    <xf numFmtId="0" fontId="71" fillId="0" borderId="0" applyNumberFormat="0" applyFill="0" applyBorder="0" applyAlignment="0" applyProtection="0">
      <alignment vertical="center"/>
    </xf>
    <xf numFmtId="0" fontId="61" fillId="0" borderId="0"/>
    <xf numFmtId="0" fontId="69" fillId="23" borderId="0" applyNumberFormat="0" applyBorder="0" applyAlignment="0" applyProtection="0">
      <alignment vertical="center"/>
    </xf>
    <xf numFmtId="0" fontId="57" fillId="0" borderId="0" applyNumberFormat="0" applyFill="0" applyBorder="0" applyAlignment="0" applyProtection="0">
      <alignment vertical="center"/>
    </xf>
    <xf numFmtId="0" fontId="78" fillId="0" borderId="0" applyNumberFormat="0" applyFill="0" applyBorder="0" applyAlignment="0" applyProtection="0">
      <alignment vertical="center"/>
    </xf>
    <xf numFmtId="0" fontId="60" fillId="0" borderId="20" applyNumberFormat="0" applyFill="0" applyAlignment="0" applyProtection="0">
      <alignment vertical="center"/>
    </xf>
    <xf numFmtId="0" fontId="68" fillId="0" borderId="20" applyNumberFormat="0" applyFill="0" applyAlignment="0" applyProtection="0">
      <alignment vertical="center"/>
    </xf>
    <xf numFmtId="0" fontId="53" fillId="41" borderId="0" applyNumberFormat="0" applyBorder="0" applyAlignment="0" applyProtection="0">
      <alignment vertical="center"/>
    </xf>
    <xf numFmtId="0" fontId="56" fillId="0" borderId="18" applyNumberFormat="0" applyFill="0" applyAlignment="0" applyProtection="0">
      <alignment vertical="center"/>
    </xf>
    <xf numFmtId="0" fontId="53" fillId="22" borderId="0" applyNumberFormat="0" applyBorder="0" applyAlignment="0" applyProtection="0">
      <alignment vertical="center"/>
    </xf>
    <xf numFmtId="0" fontId="67" fillId="8" borderId="23" applyNumberFormat="0" applyAlignment="0" applyProtection="0">
      <alignment vertical="center"/>
    </xf>
    <xf numFmtId="0" fontId="59" fillId="8" borderId="19" applyNumberFormat="0" applyAlignment="0" applyProtection="0">
      <alignment vertical="center"/>
    </xf>
    <xf numFmtId="0" fontId="64" fillId="28" borderId="0" applyNumberFormat="0" applyBorder="0" applyAlignment="0" applyProtection="0">
      <alignment vertical="center"/>
    </xf>
    <xf numFmtId="0" fontId="83" fillId="42" borderId="28" applyNumberFormat="0" applyAlignment="0" applyProtection="0">
      <alignment vertical="center"/>
    </xf>
    <xf numFmtId="0" fontId="55" fillId="21" borderId="0" applyNumberFormat="0" applyBorder="0" applyAlignment="0" applyProtection="0">
      <alignment vertical="center"/>
    </xf>
    <xf numFmtId="0" fontId="53" fillId="39" borderId="0" applyNumberFormat="0" applyBorder="0" applyAlignment="0" applyProtection="0">
      <alignment vertical="center"/>
    </xf>
    <xf numFmtId="0" fontId="66" fillId="0" borderId="22" applyNumberFormat="0" applyFill="0" applyAlignment="0" applyProtection="0">
      <alignment vertical="center"/>
    </xf>
    <xf numFmtId="0" fontId="64" fillId="24" borderId="0" applyNumberFormat="0" applyBorder="0" applyAlignment="0" applyProtection="0">
      <alignment vertical="center"/>
    </xf>
    <xf numFmtId="0" fontId="81" fillId="0" borderId="27" applyNumberFormat="0" applyFill="0" applyAlignment="0" applyProtection="0">
      <alignment vertical="center"/>
    </xf>
    <xf numFmtId="0" fontId="82" fillId="40" borderId="0" applyNumberFormat="0" applyBorder="0" applyAlignment="0" applyProtection="0">
      <alignment vertical="center"/>
    </xf>
    <xf numFmtId="0" fontId="64" fillId="30" borderId="0" applyNumberFormat="0" applyBorder="0" applyAlignment="0" applyProtection="0">
      <alignment vertical="center"/>
    </xf>
    <xf numFmtId="0" fontId="63" fillId="14" borderId="0" applyNumberFormat="0" applyBorder="0" applyAlignment="0" applyProtection="0">
      <alignment vertical="center"/>
    </xf>
    <xf numFmtId="0" fontId="55" fillId="6" borderId="0" applyNumberFormat="0" applyBorder="0" applyAlignment="0" applyProtection="0">
      <alignment vertical="center"/>
    </xf>
    <xf numFmtId="0" fontId="53" fillId="3" borderId="0" applyNumberFormat="0" applyBorder="0" applyAlignment="0" applyProtection="0">
      <alignment vertical="center"/>
    </xf>
    <xf numFmtId="0" fontId="55" fillId="34" borderId="0" applyNumberFormat="0" applyBorder="0" applyAlignment="0" applyProtection="0">
      <alignment vertical="center"/>
    </xf>
    <xf numFmtId="0" fontId="55" fillId="18" borderId="0" applyNumberFormat="0" applyBorder="0" applyAlignment="0" applyProtection="0">
      <alignment vertical="center"/>
    </xf>
    <xf numFmtId="0" fontId="77" fillId="29" borderId="26" applyNumberFormat="0" applyAlignment="0" applyProtection="0">
      <alignment vertical="center"/>
    </xf>
    <xf numFmtId="0" fontId="55" fillId="35" borderId="0" applyNumberFormat="0" applyBorder="0" applyAlignment="0" applyProtection="0">
      <alignment vertical="center"/>
    </xf>
    <xf numFmtId="0" fontId="55" fillId="19" borderId="0" applyNumberFormat="0" applyBorder="0" applyAlignment="0" applyProtection="0">
      <alignment vertical="center"/>
    </xf>
    <xf numFmtId="0" fontId="53" fillId="45" borderId="0" applyNumberFormat="0" applyBorder="0" applyAlignment="0" applyProtection="0">
      <alignment vertical="center"/>
    </xf>
    <xf numFmtId="0" fontId="64" fillId="37" borderId="0" applyNumberFormat="0" applyBorder="0" applyAlignment="0" applyProtection="0">
      <alignment vertical="center"/>
    </xf>
    <xf numFmtId="0" fontId="53" fillId="17" borderId="0" applyNumberFormat="0" applyBorder="0" applyAlignment="0" applyProtection="0">
      <alignment vertical="center"/>
    </xf>
    <xf numFmtId="0" fontId="55" fillId="15" borderId="0" applyNumberFormat="0" applyBorder="0" applyAlignment="0" applyProtection="0">
      <alignment vertical="center"/>
    </xf>
    <xf numFmtId="0" fontId="55" fillId="9" borderId="0" applyNumberFormat="0" applyBorder="0" applyAlignment="0" applyProtection="0">
      <alignment vertical="center"/>
    </xf>
    <xf numFmtId="0" fontId="53" fillId="13" borderId="0" applyNumberFormat="0" applyBorder="0" applyAlignment="0" applyProtection="0">
      <alignment vertical="center"/>
    </xf>
    <xf numFmtId="0" fontId="55" fillId="44" borderId="0" applyNumberFormat="0" applyBorder="0" applyAlignment="0" applyProtection="0">
      <alignment vertical="center"/>
    </xf>
    <xf numFmtId="0" fontId="53" fillId="4" borderId="0" applyNumberFormat="0" applyBorder="0" applyAlignment="0" applyProtection="0">
      <alignment vertical="center"/>
    </xf>
    <xf numFmtId="0" fontId="53" fillId="43" borderId="0" applyNumberFormat="0" applyBorder="0" applyAlignment="0" applyProtection="0">
      <alignment vertical="center"/>
    </xf>
    <xf numFmtId="0" fontId="76" fillId="28" borderId="0" applyNumberFormat="0" applyBorder="0" applyAlignment="0" applyProtection="0">
      <alignment vertical="center"/>
    </xf>
    <xf numFmtId="0" fontId="55" fillId="38" borderId="0" applyNumberFormat="0" applyBorder="0" applyAlignment="0" applyProtection="0">
      <alignment vertical="center"/>
    </xf>
    <xf numFmtId="0" fontId="53" fillId="33" borderId="0" applyNumberFormat="0" applyBorder="0" applyAlignment="0" applyProtection="0">
      <alignment vertical="center"/>
    </xf>
    <xf numFmtId="0" fontId="64" fillId="29" borderId="0" applyNumberFormat="0" applyBorder="0" applyAlignment="0" applyProtection="0">
      <alignment vertical="center"/>
    </xf>
    <xf numFmtId="0" fontId="64" fillId="24" borderId="0" applyNumberFormat="0" applyBorder="0" applyAlignment="0" applyProtection="0">
      <alignment vertical="center"/>
    </xf>
    <xf numFmtId="0" fontId="77" fillId="47" borderId="26" applyNumberFormat="0" applyAlignment="0" applyProtection="0">
      <alignment vertical="center"/>
    </xf>
    <xf numFmtId="0" fontId="64" fillId="48" borderId="0" applyNumberFormat="0" applyBorder="0" applyAlignment="0" applyProtection="0">
      <alignment vertical="center"/>
    </xf>
    <xf numFmtId="0" fontId="70" fillId="0" borderId="0">
      <alignment vertical="center"/>
    </xf>
    <xf numFmtId="0" fontId="64" fillId="48" borderId="0" applyNumberFormat="0" applyBorder="0" applyAlignment="0" applyProtection="0">
      <alignment vertical="center"/>
    </xf>
    <xf numFmtId="0" fontId="64" fillId="24" borderId="0" applyNumberFormat="0" applyBorder="0" applyAlignment="0" applyProtection="0">
      <alignment vertical="center"/>
    </xf>
    <xf numFmtId="0" fontId="64" fillId="20" borderId="0" applyNumberFormat="0" applyBorder="0" applyAlignment="0" applyProtection="0">
      <alignment vertical="center"/>
    </xf>
    <xf numFmtId="0" fontId="64" fillId="32" borderId="0" applyNumberFormat="0" applyBorder="0" applyAlignment="0" applyProtection="0">
      <alignment vertical="center"/>
    </xf>
    <xf numFmtId="0" fontId="64" fillId="30" borderId="0" applyNumberFormat="0" applyBorder="0" applyAlignment="0" applyProtection="0">
      <alignment vertical="center"/>
    </xf>
    <xf numFmtId="0" fontId="64" fillId="23" borderId="0" applyNumberFormat="0" applyBorder="0" applyAlignment="0" applyProtection="0">
      <alignment vertical="center"/>
    </xf>
    <xf numFmtId="0" fontId="87" fillId="47" borderId="24" applyNumberFormat="0" applyAlignment="0" applyProtection="0">
      <alignment vertical="center"/>
    </xf>
    <xf numFmtId="0" fontId="64" fillId="47" borderId="0" applyNumberFormat="0" applyBorder="0" applyAlignment="0" applyProtection="0">
      <alignment vertical="center"/>
    </xf>
    <xf numFmtId="0" fontId="64" fillId="26" borderId="0" applyNumberFormat="0" applyBorder="0" applyAlignment="0" applyProtection="0">
      <alignment vertical="center"/>
    </xf>
    <xf numFmtId="0" fontId="91" fillId="54" borderId="31" applyNumberFormat="0" applyAlignment="0" applyProtection="0">
      <alignment vertical="center"/>
    </xf>
    <xf numFmtId="0" fontId="64" fillId="37" borderId="0" applyNumberFormat="0" applyBorder="0" applyAlignment="0" applyProtection="0">
      <alignment vertical="center"/>
    </xf>
    <xf numFmtId="0" fontId="64" fillId="24" borderId="0" applyNumberFormat="0" applyBorder="0" applyAlignment="0" applyProtection="0">
      <alignment vertical="center"/>
    </xf>
    <xf numFmtId="0" fontId="64" fillId="25" borderId="0" applyNumberFormat="0" applyBorder="0" applyAlignment="0" applyProtection="0">
      <alignment vertical="center"/>
    </xf>
    <xf numFmtId="0" fontId="73" fillId="28" borderId="0" applyNumberFormat="0" applyBorder="0" applyAlignment="0" applyProtection="0">
      <alignment vertical="center"/>
    </xf>
    <xf numFmtId="0" fontId="64" fillId="47" borderId="0" applyNumberFormat="0" applyBorder="0" applyAlignment="0" applyProtection="0">
      <alignment vertical="center"/>
    </xf>
    <xf numFmtId="0" fontId="64" fillId="55" borderId="0" applyNumberFormat="0" applyBorder="0" applyAlignment="0" applyProtection="0">
      <alignment vertical="center"/>
    </xf>
    <xf numFmtId="0" fontId="69" fillId="25" borderId="0" applyNumberFormat="0" applyBorder="0" applyAlignment="0" applyProtection="0">
      <alignment vertical="center"/>
    </xf>
    <xf numFmtId="0" fontId="69" fillId="57" borderId="0" applyNumberFormat="0" applyBorder="0" applyAlignment="0" applyProtection="0">
      <alignment vertical="center"/>
    </xf>
    <xf numFmtId="4" fontId="84" fillId="0" borderId="0">
      <alignment vertical="center"/>
    </xf>
    <xf numFmtId="0" fontId="69" fillId="30" borderId="0" applyNumberFormat="0" applyBorder="0" applyAlignment="0" applyProtection="0">
      <alignment vertical="center"/>
    </xf>
    <xf numFmtId="0" fontId="69" fillId="47" borderId="0" applyNumberFormat="0" applyBorder="0" applyAlignment="0" applyProtection="0">
      <alignment vertical="center"/>
    </xf>
    <xf numFmtId="0" fontId="69" fillId="26" borderId="0" applyNumberFormat="0" applyBorder="0" applyAlignment="0" applyProtection="0">
      <alignment vertical="center"/>
    </xf>
    <xf numFmtId="0" fontId="69" fillId="30" borderId="0" applyNumberFormat="0" applyBorder="0" applyAlignment="0" applyProtection="0">
      <alignment vertical="center"/>
    </xf>
    <xf numFmtId="0" fontId="69" fillId="46" borderId="0" applyNumberFormat="0" applyBorder="0" applyAlignment="0" applyProtection="0">
      <alignment vertical="center"/>
    </xf>
    <xf numFmtId="0" fontId="69" fillId="58" borderId="0" applyNumberFormat="0" applyBorder="0" applyAlignment="0" applyProtection="0">
      <alignment vertical="center"/>
    </xf>
    <xf numFmtId="0" fontId="69" fillId="31" borderId="0" applyNumberFormat="0" applyBorder="0" applyAlignment="0" applyProtection="0">
      <alignment vertical="center"/>
    </xf>
    <xf numFmtId="0" fontId="69" fillId="47" borderId="0" applyNumberFormat="0" applyBorder="0" applyAlignment="0" applyProtection="0">
      <alignment vertical="center"/>
    </xf>
    <xf numFmtId="0" fontId="69" fillId="51" borderId="0" applyNumberFormat="0" applyBorder="0" applyAlignment="0" applyProtection="0">
      <alignment vertical="center"/>
    </xf>
    <xf numFmtId="0" fontId="80" fillId="0" borderId="0" applyNumberFormat="0" applyFill="0" applyBorder="0" applyAlignment="0" applyProtection="0"/>
    <xf numFmtId="0" fontId="80" fillId="0" borderId="0" applyNumberFormat="0" applyFill="0" applyBorder="0" applyAlignment="0" applyProtection="0"/>
    <xf numFmtId="0" fontId="86" fillId="0" borderId="29" applyNumberFormat="0" applyFill="0" applyAlignment="0" applyProtection="0">
      <alignment vertical="center"/>
    </xf>
    <xf numFmtId="0" fontId="100" fillId="0" borderId="37" applyNumberFormat="0" applyFill="0" applyAlignment="0" applyProtection="0">
      <alignment vertical="center"/>
    </xf>
    <xf numFmtId="0" fontId="101" fillId="0" borderId="29" applyNumberFormat="0" applyFill="0" applyAlignment="0" applyProtection="0">
      <alignment vertical="center"/>
    </xf>
    <xf numFmtId="0" fontId="96" fillId="0" borderId="34" applyNumberFormat="0" applyFill="0" applyAlignment="0" applyProtection="0">
      <alignment vertical="center"/>
    </xf>
    <xf numFmtId="0" fontId="88" fillId="0" borderId="30" applyNumberFormat="0" applyFill="0" applyAlignment="0" applyProtection="0">
      <alignment vertical="center"/>
    </xf>
    <xf numFmtId="0" fontId="71" fillId="0" borderId="33" applyNumberFormat="0" applyFill="0" applyAlignment="0" applyProtection="0">
      <alignment vertical="center"/>
    </xf>
    <xf numFmtId="0" fontId="88" fillId="0" borderId="0" applyNumberFormat="0" applyFill="0" applyBorder="0" applyAlignment="0" applyProtection="0">
      <alignment vertical="center"/>
    </xf>
    <xf numFmtId="0" fontId="93" fillId="0" borderId="0" applyNumberFormat="0" applyFill="0" applyBorder="0" applyAlignment="0" applyProtection="0">
      <alignment vertical="center"/>
    </xf>
    <xf numFmtId="0" fontId="95" fillId="0" borderId="0" applyNumberFormat="0" applyFill="0" applyBorder="0" applyAlignment="0" applyProtection="0">
      <alignment vertical="center"/>
    </xf>
    <xf numFmtId="0" fontId="90" fillId="27" borderId="0" applyNumberFormat="0" applyBorder="0" applyAlignment="0" applyProtection="0">
      <alignment vertical="center"/>
    </xf>
    <xf numFmtId="0" fontId="97" fillId="27" borderId="0" applyNumberFormat="0" applyBorder="0" applyAlignment="0" applyProtection="0">
      <alignment vertical="center"/>
    </xf>
    <xf numFmtId="0" fontId="0" fillId="0" borderId="0">
      <alignment vertical="center"/>
    </xf>
    <xf numFmtId="0" fontId="70" fillId="0" borderId="0">
      <alignment vertical="center"/>
    </xf>
    <xf numFmtId="0" fontId="70" fillId="0" borderId="0">
      <alignment vertical="center"/>
    </xf>
    <xf numFmtId="0" fontId="70" fillId="0" borderId="0">
      <alignment vertical="center"/>
    </xf>
    <xf numFmtId="0" fontId="70" fillId="0" borderId="0">
      <alignment vertical="center"/>
    </xf>
    <xf numFmtId="177" fontId="70" fillId="0" borderId="0"/>
    <xf numFmtId="0" fontId="0" fillId="0" borderId="0">
      <alignment vertical="center"/>
    </xf>
    <xf numFmtId="0" fontId="0" fillId="0" borderId="0">
      <alignment vertical="center"/>
    </xf>
    <xf numFmtId="0" fontId="99" fillId="32" borderId="0" applyNumberFormat="0" applyBorder="0" applyAlignment="0" applyProtection="0">
      <alignment vertical="center"/>
    </xf>
    <xf numFmtId="0" fontId="92" fillId="0" borderId="32" applyNumberFormat="0" applyFill="0" applyAlignment="0" applyProtection="0">
      <alignment vertical="center"/>
    </xf>
    <xf numFmtId="0" fontId="92" fillId="0" borderId="35" applyNumberFormat="0" applyFill="0" applyAlignment="0" applyProtection="0">
      <alignment vertical="center"/>
    </xf>
    <xf numFmtId="0" fontId="94" fillId="0" borderId="0" applyNumberFormat="0" applyFill="0" applyBorder="0" applyAlignment="0" applyProtection="0">
      <alignment vertical="center"/>
    </xf>
    <xf numFmtId="0" fontId="72" fillId="0" borderId="0" applyNumberFormat="0" applyFill="0" applyBorder="0" applyAlignment="0" applyProtection="0">
      <alignment vertical="center"/>
    </xf>
    <xf numFmtId="0" fontId="75" fillId="0" borderId="25" applyNumberFormat="0" applyFill="0" applyAlignment="0" applyProtection="0">
      <alignment vertical="center"/>
    </xf>
    <xf numFmtId="0" fontId="89" fillId="0" borderId="25" applyNumberFormat="0" applyFill="0" applyAlignment="0" applyProtection="0">
      <alignment vertical="center"/>
    </xf>
    <xf numFmtId="0" fontId="69" fillId="49" borderId="0" applyNumberFormat="0" applyBorder="0" applyAlignment="0" applyProtection="0">
      <alignment vertical="center"/>
    </xf>
    <xf numFmtId="0" fontId="69" fillId="52" borderId="0" applyNumberFormat="0" applyBorder="0" applyAlignment="0" applyProtection="0">
      <alignment vertical="center"/>
    </xf>
    <xf numFmtId="0" fontId="69" fillId="50" borderId="0" applyNumberFormat="0" applyBorder="0" applyAlignment="0" applyProtection="0">
      <alignment vertical="center"/>
    </xf>
    <xf numFmtId="0" fontId="69" fillId="59" borderId="0" applyNumberFormat="0" applyBorder="0" applyAlignment="0" applyProtection="0">
      <alignment vertical="center"/>
    </xf>
    <xf numFmtId="0" fontId="69" fillId="54" borderId="0" applyNumberFormat="0" applyBorder="0" applyAlignment="0" applyProtection="0">
      <alignment vertical="center"/>
    </xf>
    <xf numFmtId="0" fontId="69" fillId="53" borderId="0" applyNumberFormat="0" applyBorder="0" applyAlignment="0" applyProtection="0">
      <alignment vertical="center"/>
    </xf>
    <xf numFmtId="0" fontId="69" fillId="55" borderId="0" applyNumberFormat="0" applyBorder="0" applyAlignment="0" applyProtection="0">
      <alignment vertical="center"/>
    </xf>
    <xf numFmtId="0" fontId="69" fillId="46" borderId="0" applyNumberFormat="0" applyBorder="0" applyAlignment="0" applyProtection="0">
      <alignment vertical="center"/>
    </xf>
    <xf numFmtId="0" fontId="69" fillId="56" borderId="0" applyNumberFormat="0" applyBorder="0" applyAlignment="0" applyProtection="0">
      <alignment vertical="center"/>
    </xf>
    <xf numFmtId="0" fontId="69" fillId="31" borderId="0" applyNumberFormat="0" applyBorder="0" applyAlignment="0" applyProtection="0">
      <alignment vertical="center"/>
    </xf>
    <xf numFmtId="0" fontId="69" fillId="53" borderId="0" applyNumberFormat="0" applyBorder="0" applyAlignment="0" applyProtection="0">
      <alignment vertical="center"/>
    </xf>
    <xf numFmtId="0" fontId="69" fillId="50" borderId="0" applyNumberFormat="0" applyBorder="0" applyAlignment="0" applyProtection="0">
      <alignment vertical="center"/>
    </xf>
    <xf numFmtId="0" fontId="98" fillId="30" borderId="24" applyNumberFormat="0" applyAlignment="0" applyProtection="0">
      <alignment vertical="center"/>
    </xf>
    <xf numFmtId="0" fontId="61" fillId="0" borderId="0"/>
    <xf numFmtId="0" fontId="64" fillId="48" borderId="36" applyNumberFormat="0" applyFont="0" applyAlignment="0" applyProtection="0">
      <alignment vertical="center"/>
    </xf>
    <xf numFmtId="0" fontId="85" fillId="0" borderId="0"/>
  </cellStyleXfs>
  <cellXfs count="359">
    <xf numFmtId="0" fontId="0" fillId="0" borderId="0" xfId="0">
      <alignment vertical="center"/>
    </xf>
    <xf numFmtId="176" fontId="0" fillId="0" borderId="0" xfId="0" applyNumberFormat="1">
      <alignment vertical="center"/>
    </xf>
    <xf numFmtId="0" fontId="1" fillId="0" borderId="1" xfId="0" applyFont="1" applyBorder="1" applyAlignment="1">
      <alignment horizontal="center" vertical="center"/>
    </xf>
    <xf numFmtId="0" fontId="2" fillId="0" borderId="1" xfId="0" applyFont="1" applyBorder="1">
      <alignment vertical="center"/>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2" fillId="0" borderId="1" xfId="0" applyFont="1" applyBorder="1" applyAlignment="1">
      <alignment horizontal="left" vertical="center"/>
    </xf>
    <xf numFmtId="0" fontId="4"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6" fillId="2" borderId="2"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6" fillId="2" borderId="2" xfId="0" applyFont="1" applyFill="1" applyBorder="1" applyAlignment="1">
      <alignment horizontal="center" vertical="center"/>
    </xf>
    <xf numFmtId="176" fontId="6" fillId="2" borderId="2" xfId="0" applyNumberFormat="1" applyFont="1" applyFill="1" applyBorder="1" applyAlignment="1">
      <alignment horizontal="center" vertical="center"/>
    </xf>
    <xf numFmtId="0" fontId="6" fillId="2" borderId="3" xfId="0" applyFont="1" applyFill="1" applyBorder="1" applyAlignment="1">
      <alignment horizontal="center" vertical="center" wrapText="1"/>
    </xf>
    <xf numFmtId="0" fontId="8" fillId="2" borderId="1" xfId="0" applyFont="1" applyFill="1" applyBorder="1" applyAlignment="1">
      <alignment horizontal="left" vertical="center" wrapText="1"/>
    </xf>
    <xf numFmtId="0" fontId="6" fillId="2" borderId="3" xfId="0" applyFont="1" applyFill="1" applyBorder="1" applyAlignment="1">
      <alignment horizontal="center" vertical="center"/>
    </xf>
    <xf numFmtId="176" fontId="6" fillId="2" borderId="3" xfId="0" applyNumberFormat="1" applyFont="1" applyFill="1" applyBorder="1" applyAlignment="1">
      <alignment horizontal="center" vertical="center"/>
    </xf>
    <xf numFmtId="0" fontId="9" fillId="0" borderId="1"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176" fontId="2" fillId="0" borderId="1" xfId="0" applyNumberFormat="1" applyFont="1" applyFill="1" applyBorder="1" applyAlignment="1">
      <alignment horizontal="center" vertical="center" wrapText="1"/>
    </xf>
    <xf numFmtId="0" fontId="0" fillId="0" borderId="1" xfId="0" applyBorder="1" applyAlignment="1">
      <alignment horizontal="center" vertical="center"/>
    </xf>
    <xf numFmtId="0" fontId="11" fillId="2" borderId="1" xfId="111" applyFont="1" applyFill="1" applyBorder="1" applyAlignment="1">
      <alignment horizontal="center" vertical="center" wrapText="1"/>
    </xf>
    <xf numFmtId="0" fontId="7" fillId="0" borderId="1" xfId="116" applyNumberFormat="1" applyFont="1" applyFill="1" applyBorder="1" applyAlignment="1">
      <alignment horizontal="center" vertical="center"/>
    </xf>
    <xf numFmtId="176" fontId="9" fillId="0" borderId="1" xfId="0" applyNumberFormat="1" applyFont="1" applyFill="1" applyBorder="1" applyAlignment="1">
      <alignment horizontal="center" vertical="center" wrapText="1"/>
    </xf>
    <xf numFmtId="0" fontId="3" fillId="0" borderId="0" xfId="0" applyFont="1" applyFill="1" applyBorder="1" applyAlignment="1">
      <alignment horizontal="center" vertical="center"/>
    </xf>
    <xf numFmtId="0" fontId="12" fillId="0" borderId="0" xfId="0" applyFont="1">
      <alignment vertical="center"/>
    </xf>
    <xf numFmtId="0" fontId="6" fillId="2" borderId="1" xfId="0" applyFont="1" applyFill="1" applyBorder="1" applyAlignment="1">
      <alignment horizontal="center" vertical="center" wrapText="1"/>
    </xf>
    <xf numFmtId="0" fontId="6" fillId="2" borderId="1" xfId="0" applyFont="1" applyFill="1" applyBorder="1" applyAlignment="1">
      <alignment horizontal="center" vertical="center"/>
    </xf>
    <xf numFmtId="176" fontId="6" fillId="2" borderId="1" xfId="0" applyNumberFormat="1" applyFont="1" applyFill="1" applyBorder="1" applyAlignment="1">
      <alignment horizontal="center" vertical="center"/>
    </xf>
    <xf numFmtId="0" fontId="13" fillId="0" borderId="1" xfId="0" applyFont="1" applyBorder="1" applyAlignment="1">
      <alignment horizontal="center" vertical="center"/>
    </xf>
    <xf numFmtId="0" fontId="6" fillId="0" borderId="1" xfId="0" applyFont="1" applyFill="1" applyBorder="1" applyAlignment="1">
      <alignment horizontal="center" vertical="center" wrapText="1"/>
    </xf>
    <xf numFmtId="176" fontId="6" fillId="0" borderId="1" xfId="0" applyNumberFormat="1" applyFont="1" applyFill="1" applyBorder="1" applyAlignment="1">
      <alignment horizontal="center" vertical="center" wrapText="1"/>
    </xf>
    <xf numFmtId="0" fontId="14" fillId="2" borderId="1" xfId="111" applyFont="1" applyFill="1" applyBorder="1" applyAlignment="1">
      <alignment horizontal="center" vertical="center" wrapText="1"/>
    </xf>
    <xf numFmtId="0" fontId="15" fillId="0" borderId="1" xfId="0" applyFont="1" applyBorder="1" applyAlignment="1">
      <alignment horizontal="center" vertical="center"/>
    </xf>
    <xf numFmtId="0" fontId="8" fillId="0" borderId="1" xfId="0" applyFont="1" applyFill="1" applyBorder="1" applyAlignment="1">
      <alignment horizontal="center" vertical="center" wrapText="1"/>
    </xf>
    <xf numFmtId="0" fontId="16" fillId="2" borderId="1" xfId="111" applyFont="1" applyFill="1" applyBorder="1" applyAlignment="1">
      <alignment horizontal="center" vertical="center" wrapText="1"/>
    </xf>
    <xf numFmtId="0" fontId="0" fillId="0" borderId="0" xfId="0" applyFont="1">
      <alignment vertical="center"/>
    </xf>
    <xf numFmtId="0" fontId="6" fillId="0" borderId="1" xfId="0" applyFont="1" applyFill="1" applyBorder="1" applyAlignment="1">
      <alignment horizontal="left" vertical="center" wrapText="1"/>
    </xf>
    <xf numFmtId="0" fontId="17" fillId="0" borderId="1" xfId="0" applyFont="1" applyFill="1" applyBorder="1" applyAlignment="1">
      <alignment horizontal="left" vertical="center" wrapText="1"/>
    </xf>
    <xf numFmtId="0" fontId="8" fillId="0" borderId="1" xfId="111" applyNumberFormat="1" applyFont="1" applyFill="1" applyBorder="1" applyAlignment="1">
      <alignment horizontal="left" vertical="center" wrapText="1"/>
    </xf>
    <xf numFmtId="0" fontId="18" fillId="0" borderId="1" xfId="0" applyNumberFormat="1" applyFont="1" applyFill="1" applyBorder="1" applyAlignment="1">
      <alignment horizontal="center" vertical="center"/>
    </xf>
    <xf numFmtId="0" fontId="13" fillId="0" borderId="2" xfId="0" applyFont="1" applyBorder="1" applyAlignment="1">
      <alignment horizontal="center" vertical="center"/>
    </xf>
    <xf numFmtId="0" fontId="13" fillId="0" borderId="3" xfId="0" applyFont="1" applyBorder="1" applyAlignment="1">
      <alignment horizontal="center" vertical="center"/>
    </xf>
    <xf numFmtId="0" fontId="10" fillId="0" borderId="1" xfId="116" applyNumberFormat="1" applyFont="1" applyFill="1" applyBorder="1" applyAlignment="1">
      <alignment horizontal="center" vertical="center"/>
    </xf>
    <xf numFmtId="176" fontId="10" fillId="0" borderId="1" xfId="116" applyNumberFormat="1" applyFont="1" applyFill="1" applyBorder="1" applyAlignment="1">
      <alignment vertical="center"/>
    </xf>
    <xf numFmtId="176" fontId="17" fillId="0" borderId="1" xfId="116" applyNumberFormat="1" applyFont="1" applyFill="1" applyBorder="1" applyAlignment="1">
      <alignment horizontal="center" vertical="center" wrapText="1"/>
    </xf>
    <xf numFmtId="0" fontId="2" fillId="0" borderId="0" xfId="111" applyFont="1" applyBorder="1" applyAlignment="1">
      <alignment horizontal="center" vertical="center" wrapText="1"/>
    </xf>
    <xf numFmtId="0" fontId="13" fillId="0" borderId="0" xfId="0" applyFont="1">
      <alignment vertical="center"/>
    </xf>
    <xf numFmtId="0" fontId="15" fillId="0" borderId="0" xfId="0" applyFont="1">
      <alignment vertical="center"/>
    </xf>
    <xf numFmtId="0" fontId="1" fillId="0" borderId="4" xfId="0" applyFont="1" applyBorder="1" applyAlignment="1">
      <alignment horizontal="center" vertical="center"/>
    </xf>
    <xf numFmtId="0" fontId="19"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20" fillId="0" borderId="1"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20" fillId="0" borderId="3" xfId="0" applyFont="1" applyFill="1" applyBorder="1" applyAlignment="1">
      <alignment horizontal="center" vertical="center" wrapText="1"/>
    </xf>
    <xf numFmtId="0" fontId="21" fillId="0" borderId="1" xfId="116" applyFont="1" applyFill="1" applyBorder="1" applyAlignment="1" applyProtection="1">
      <alignment horizontal="center" vertical="center" wrapText="1"/>
      <protection locked="0"/>
    </xf>
    <xf numFmtId="0" fontId="19" fillId="0" borderId="3" xfId="0" applyFont="1" applyFill="1" applyBorder="1" applyAlignment="1">
      <alignment horizontal="center" vertical="center"/>
    </xf>
    <xf numFmtId="176" fontId="19" fillId="0" borderId="3" xfId="0" applyNumberFormat="1" applyFont="1" applyFill="1" applyBorder="1" applyAlignment="1">
      <alignment horizontal="center" vertical="center"/>
    </xf>
    <xf numFmtId="0" fontId="19" fillId="0" borderId="3" xfId="0" applyFont="1" applyFill="1" applyBorder="1" applyAlignment="1">
      <alignment horizontal="center" vertical="center" wrapText="1"/>
    </xf>
    <xf numFmtId="0" fontId="22" fillId="0" borderId="1" xfId="116" applyFont="1" applyFill="1" applyBorder="1" applyAlignment="1" applyProtection="1">
      <alignment horizontal="center" vertical="center" wrapText="1"/>
      <protection locked="0"/>
    </xf>
    <xf numFmtId="0" fontId="19" fillId="0" borderId="3" xfId="0" applyFont="1" applyFill="1" applyBorder="1" applyAlignment="1">
      <alignment horizontal="left" vertical="center" wrapText="1"/>
    </xf>
    <xf numFmtId="0" fontId="8" fillId="0" borderId="1" xfId="116" applyNumberFormat="1" applyFont="1" applyBorder="1" applyAlignment="1">
      <alignment horizontal="center" vertical="center"/>
    </xf>
    <xf numFmtId="176" fontId="8" fillId="0" borderId="1" xfId="116" applyNumberFormat="1" applyFont="1" applyBorder="1" applyAlignment="1">
      <alignment horizontal="left" vertical="center"/>
    </xf>
    <xf numFmtId="176" fontId="8" fillId="0" borderId="1" xfId="116" applyNumberFormat="1" applyFont="1" applyFill="1" applyBorder="1" applyAlignment="1">
      <alignment horizontal="center" vertical="center" wrapText="1"/>
    </xf>
    <xf numFmtId="0" fontId="8" fillId="0" borderId="1" xfId="87" applyNumberFormat="1" applyFont="1" applyFill="1" applyBorder="1" applyAlignment="1">
      <alignment horizontal="left" vertical="center" wrapText="1"/>
    </xf>
    <xf numFmtId="0" fontId="8" fillId="0" borderId="1" xfId="116" applyFont="1" applyBorder="1" applyAlignment="1">
      <alignment horizontal="justify" vertical="center"/>
    </xf>
    <xf numFmtId="0" fontId="6" fillId="0" borderId="1" xfId="116" applyFont="1" applyBorder="1" applyAlignment="1">
      <alignment horizontal="center" vertical="center"/>
    </xf>
    <xf numFmtId="0" fontId="8" fillId="0" borderId="1" xfId="116" applyFont="1" applyBorder="1" applyAlignment="1">
      <alignment horizontal="center" vertical="center" wrapText="1"/>
    </xf>
    <xf numFmtId="0" fontId="8" fillId="0" borderId="1" xfId="111" applyFont="1" applyBorder="1" applyAlignment="1">
      <alignment horizontal="left" vertical="center" wrapText="1"/>
    </xf>
    <xf numFmtId="0" fontId="8" fillId="0" borderId="1" xfId="111" applyFont="1" applyBorder="1" applyAlignment="1">
      <alignment horizontal="center" vertical="center" wrapText="1"/>
    </xf>
    <xf numFmtId="0" fontId="6" fillId="0" borderId="1" xfId="111" applyFont="1" applyBorder="1" applyAlignment="1">
      <alignment horizontal="left" vertical="center" wrapText="1"/>
    </xf>
    <xf numFmtId="0" fontId="6" fillId="0" borderId="1" xfId="111" applyFont="1" applyBorder="1" applyAlignment="1">
      <alignment horizontal="center" vertical="center" wrapText="1"/>
    </xf>
    <xf numFmtId="0" fontId="6" fillId="0" borderId="1" xfId="116" applyFont="1" applyBorder="1" applyAlignment="1">
      <alignment horizontal="justify" vertical="center"/>
    </xf>
    <xf numFmtId="0" fontId="6" fillId="0" borderId="1" xfId="116" applyFont="1" applyBorder="1" applyAlignment="1">
      <alignment horizontal="center" vertical="center" wrapText="1"/>
    </xf>
    <xf numFmtId="0" fontId="13" fillId="0" borderId="1" xfId="116" applyFont="1" applyFill="1" applyBorder="1" applyAlignment="1" applyProtection="1">
      <alignment horizontal="center" vertical="center" wrapText="1"/>
      <protection locked="0"/>
    </xf>
    <xf numFmtId="0" fontId="23" fillId="2" borderId="1" xfId="111" applyFont="1" applyFill="1" applyBorder="1" applyAlignment="1">
      <alignment horizontal="center" vertical="center" wrapText="1"/>
    </xf>
    <xf numFmtId="0" fontId="8" fillId="0" borderId="1" xfId="116" applyFont="1" applyBorder="1" applyAlignment="1">
      <alignment horizontal="center" vertical="center"/>
    </xf>
    <xf numFmtId="0" fontId="22" fillId="0" borderId="2" xfId="116" applyFont="1" applyFill="1" applyBorder="1" applyAlignment="1" applyProtection="1">
      <alignment horizontal="center" vertical="center" wrapText="1"/>
      <protection locked="0"/>
    </xf>
    <xf numFmtId="0" fontId="22" fillId="0" borderId="3" xfId="116" applyFont="1" applyFill="1" applyBorder="1" applyAlignment="1" applyProtection="1">
      <alignment horizontal="center" vertical="center" wrapText="1"/>
      <protection locked="0"/>
    </xf>
    <xf numFmtId="0" fontId="22" fillId="0" borderId="5" xfId="116" applyFont="1" applyFill="1" applyBorder="1" applyAlignment="1" applyProtection="1">
      <alignment horizontal="center" vertical="center" wrapText="1"/>
      <protection locked="0"/>
    </xf>
    <xf numFmtId="0" fontId="6" fillId="2" borderId="1" xfId="0" applyFont="1" applyFill="1" applyBorder="1" applyAlignment="1">
      <alignment horizontal="left" vertical="center" wrapText="1"/>
    </xf>
    <xf numFmtId="0" fontId="6" fillId="2" borderId="1" xfId="0" applyFont="1" applyFill="1" applyBorder="1" applyAlignment="1">
      <alignment vertical="center" wrapText="1"/>
    </xf>
    <xf numFmtId="0" fontId="6" fillId="0" borderId="1" xfId="0" applyFont="1" applyFill="1" applyBorder="1" applyAlignment="1" applyProtection="1">
      <alignment horizontal="left" vertical="center" wrapText="1"/>
      <protection locked="0"/>
    </xf>
    <xf numFmtId="0" fontId="6" fillId="0" borderId="1" xfId="0" applyFont="1" applyFill="1" applyBorder="1" applyAlignment="1" applyProtection="1">
      <alignment horizontal="center" vertical="center" wrapText="1"/>
      <protection locked="0"/>
    </xf>
    <xf numFmtId="0" fontId="11" fillId="0" borderId="1" xfId="111" applyFont="1" applyFill="1" applyBorder="1" applyAlignment="1">
      <alignment horizontal="center" vertical="center" wrapText="1"/>
    </xf>
    <xf numFmtId="0" fontId="13" fillId="0" borderId="0" xfId="0" applyFont="1" applyFill="1">
      <alignment vertical="center"/>
    </xf>
    <xf numFmtId="0" fontId="24" fillId="0" borderId="6" xfId="116" applyNumberFormat="1" applyFont="1" applyFill="1" applyBorder="1" applyAlignment="1">
      <alignment horizontal="center" vertical="center"/>
    </xf>
    <xf numFmtId="0" fontId="24" fillId="0" borderId="7" xfId="116" applyNumberFormat="1" applyFont="1" applyFill="1" applyBorder="1" applyAlignment="1">
      <alignment horizontal="center" vertical="center"/>
    </xf>
    <xf numFmtId="0" fontId="25" fillId="0" borderId="1" xfId="116" applyNumberFormat="1" applyFont="1" applyFill="1" applyBorder="1" applyAlignment="1">
      <alignment vertical="center"/>
    </xf>
    <xf numFmtId="176" fontId="25" fillId="0" borderId="1" xfId="116" applyNumberFormat="1" applyFont="1" applyFill="1" applyBorder="1" applyAlignment="1">
      <alignment vertical="center"/>
    </xf>
    <xf numFmtId="176" fontId="25" fillId="0" borderId="1" xfId="116" applyNumberFormat="1" applyFont="1" applyFill="1" applyBorder="1" applyAlignment="1">
      <alignment horizontal="center" vertical="center"/>
    </xf>
    <xf numFmtId="0" fontId="25" fillId="0" borderId="1" xfId="116" applyNumberFormat="1" applyFont="1" applyFill="1" applyBorder="1" applyAlignment="1">
      <alignment horizontal="center" vertical="center"/>
    </xf>
    <xf numFmtId="0" fontId="0" fillId="0" borderId="0" xfId="0" applyFill="1">
      <alignment vertical="center"/>
    </xf>
    <xf numFmtId="0" fontId="26" fillId="0" borderId="0" xfId="0" applyFont="1">
      <alignment vertical="center"/>
    </xf>
    <xf numFmtId="0" fontId="0" fillId="0" borderId="0" xfId="0" applyAlignment="1">
      <alignment horizontal="center" vertical="center"/>
    </xf>
    <xf numFmtId="0" fontId="6" fillId="0" borderId="2"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10" fillId="0" borderId="1" xfId="116" applyFont="1" applyBorder="1" applyAlignment="1">
      <alignment horizontal="center" vertical="center" wrapText="1"/>
    </xf>
    <xf numFmtId="0" fontId="10" fillId="0" borderId="1" xfId="116" applyFont="1" applyBorder="1" applyAlignment="1">
      <alignment horizontal="left" vertical="center" wrapText="1"/>
    </xf>
    <xf numFmtId="0" fontId="2" fillId="0" borderId="1" xfId="116" applyFont="1" applyBorder="1" applyAlignment="1">
      <alignment horizontal="center" vertical="center"/>
    </xf>
    <xf numFmtId="176" fontId="2" fillId="0" borderId="1" xfId="116" applyNumberFormat="1" applyFont="1" applyFill="1" applyBorder="1" applyAlignment="1" applyProtection="1">
      <alignment horizontal="left" vertical="center" wrapText="1"/>
      <protection locked="0"/>
    </xf>
    <xf numFmtId="176" fontId="6" fillId="0" borderId="1" xfId="116" applyNumberFormat="1" applyFont="1" applyFill="1" applyBorder="1" applyAlignment="1">
      <alignment horizontal="center" vertical="center" wrapText="1"/>
    </xf>
    <xf numFmtId="0" fontId="6" fillId="0" borderId="1" xfId="116" applyNumberFormat="1" applyFont="1" applyFill="1" applyBorder="1" applyAlignment="1">
      <alignment vertical="center"/>
    </xf>
    <xf numFmtId="0" fontId="6" fillId="0" borderId="1" xfId="116" applyFont="1" applyBorder="1" applyAlignment="1">
      <alignment horizontal="left" vertical="center" wrapText="1"/>
    </xf>
    <xf numFmtId="176" fontId="27" fillId="0" borderId="1" xfId="116" applyNumberFormat="1" applyFont="1" applyFill="1" applyBorder="1" applyAlignment="1">
      <alignment horizontal="center" vertical="center" wrapText="1"/>
    </xf>
    <xf numFmtId="0" fontId="6" fillId="0" borderId="1" xfId="87" applyNumberFormat="1" applyFont="1" applyFill="1" applyBorder="1" applyAlignment="1">
      <alignment vertical="center" wrapText="1"/>
    </xf>
    <xf numFmtId="0" fontId="27" fillId="0" borderId="1" xfId="116" applyFont="1" applyBorder="1" applyAlignment="1">
      <alignment horizontal="left" vertical="center" wrapText="1"/>
    </xf>
    <xf numFmtId="0" fontId="6" fillId="0" borderId="1" xfId="116" applyFont="1" applyFill="1" applyBorder="1" applyAlignment="1" applyProtection="1">
      <alignment horizontal="center" vertical="center" wrapText="1"/>
      <protection locked="0"/>
    </xf>
    <xf numFmtId="0" fontId="9" fillId="0" borderId="1" xfId="111" applyFont="1" applyBorder="1" applyAlignment="1">
      <alignment horizontal="center" vertical="center" wrapText="1"/>
    </xf>
    <xf numFmtId="0" fontId="17" fillId="0" borderId="1" xfId="116" applyFont="1" applyBorder="1" applyAlignment="1">
      <alignment horizontal="left" vertical="center" wrapText="1"/>
    </xf>
    <xf numFmtId="0" fontId="2" fillId="0" borderId="1" xfId="111" applyFont="1" applyBorder="1" applyAlignment="1">
      <alignment horizontal="center" vertical="center" wrapText="1"/>
    </xf>
    <xf numFmtId="0" fontId="2" fillId="0" borderId="1" xfId="111" applyFont="1" applyBorder="1" applyAlignment="1">
      <alignment horizontal="center" vertical="center"/>
    </xf>
    <xf numFmtId="176" fontId="27" fillId="0" borderId="1" xfId="116" applyNumberFormat="1" applyFont="1" applyBorder="1" applyAlignment="1">
      <alignment horizontal="center" vertical="center" wrapText="1"/>
    </xf>
    <xf numFmtId="0" fontId="27" fillId="0" borderId="1" xfId="111" applyFont="1" applyFill="1" applyBorder="1" applyAlignment="1">
      <alignment horizontal="left" vertical="center" wrapText="1"/>
    </xf>
    <xf numFmtId="0" fontId="6" fillId="0" borderId="1" xfId="116" applyFont="1" applyFill="1" applyBorder="1" applyAlignment="1">
      <alignment horizontal="center" vertical="center"/>
    </xf>
    <xf numFmtId="0" fontId="27" fillId="0" borderId="1" xfId="111" applyFont="1" applyBorder="1" applyAlignment="1">
      <alignment horizontal="left" vertical="center" wrapText="1"/>
    </xf>
    <xf numFmtId="0" fontId="28" fillId="0" borderId="1" xfId="87" applyNumberFormat="1" applyFont="1" applyFill="1" applyBorder="1" applyAlignment="1">
      <alignment vertical="center" wrapText="1"/>
    </xf>
    <xf numFmtId="0" fontId="29" fillId="0" borderId="1" xfId="111" applyFont="1" applyBorder="1" applyAlignment="1">
      <alignment horizontal="left" vertical="center" wrapText="1"/>
    </xf>
    <xf numFmtId="0" fontId="6" fillId="0" borderId="1" xfId="111" applyFont="1" applyBorder="1" applyAlignment="1">
      <alignment horizontal="center" vertical="center"/>
    </xf>
    <xf numFmtId="0" fontId="6" fillId="0" borderId="1" xfId="116" applyFont="1" applyFill="1" applyBorder="1" applyAlignment="1" applyProtection="1">
      <alignment horizontal="left" vertical="center" wrapText="1"/>
      <protection locked="0"/>
    </xf>
    <xf numFmtId="0" fontId="2" fillId="0" borderId="1" xfId="116" applyFont="1" applyFill="1" applyBorder="1" applyAlignment="1">
      <alignment horizontal="left" vertical="center" wrapText="1"/>
    </xf>
    <xf numFmtId="0" fontId="9" fillId="0" borderId="1" xfId="111" applyFont="1" applyBorder="1" applyAlignment="1">
      <alignment horizontal="left" vertical="center" wrapText="1"/>
    </xf>
    <xf numFmtId="0" fontId="2" fillId="0" borderId="1" xfId="116" applyFont="1" applyFill="1" applyBorder="1" applyAlignment="1" applyProtection="1">
      <alignment horizontal="center" vertical="center"/>
      <protection locked="0"/>
    </xf>
    <xf numFmtId="0" fontId="2" fillId="2" borderId="1" xfId="0" applyFont="1" applyFill="1" applyBorder="1" applyAlignment="1">
      <alignment horizontal="center" vertical="center" wrapText="1"/>
    </xf>
    <xf numFmtId="0" fontId="27" fillId="0" borderId="1" xfId="116" applyFont="1" applyFill="1" applyBorder="1" applyAlignment="1">
      <alignment horizontal="left"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14" fillId="0" borderId="1" xfId="111" applyFont="1" applyFill="1" applyBorder="1" applyAlignment="1">
      <alignment horizontal="center" vertical="center" wrapText="1"/>
    </xf>
    <xf numFmtId="0" fontId="30" fillId="0" borderId="1" xfId="116" applyFont="1" applyFill="1" applyBorder="1" applyAlignment="1" applyProtection="1">
      <alignment horizontal="center" vertical="center" wrapText="1"/>
      <protection locked="0"/>
    </xf>
    <xf numFmtId="0" fontId="31" fillId="0" borderId="1" xfId="116" applyFont="1" applyBorder="1">
      <alignment vertical="center"/>
    </xf>
    <xf numFmtId="0" fontId="26" fillId="0" borderId="1" xfId="116" applyNumberFormat="1" applyFont="1" applyBorder="1" applyAlignment="1">
      <alignment horizontal="center" vertical="center"/>
    </xf>
    <xf numFmtId="176" fontId="32" fillId="0" borderId="1" xfId="116" applyNumberFormat="1" applyFont="1" applyBorder="1" applyAlignment="1">
      <alignment horizontal="center" vertical="center" wrapText="1"/>
    </xf>
    <xf numFmtId="0" fontId="33" fillId="0" borderId="1" xfId="87" applyNumberFormat="1" applyFont="1" applyFill="1" applyBorder="1" applyAlignment="1">
      <alignment vertical="center" wrapText="1"/>
    </xf>
    <xf numFmtId="0" fontId="26" fillId="0" borderId="2" xfId="116" applyFont="1" applyFill="1" applyBorder="1" applyAlignment="1" applyProtection="1">
      <alignment horizontal="center" vertical="center" wrapText="1"/>
      <protection locked="0"/>
    </xf>
    <xf numFmtId="0" fontId="26" fillId="0" borderId="5" xfId="116" applyFont="1" applyFill="1" applyBorder="1" applyAlignment="1" applyProtection="1">
      <alignment horizontal="center" vertical="center" wrapText="1"/>
      <protection locked="0"/>
    </xf>
    <xf numFmtId="0" fontId="34" fillId="0" borderId="1" xfId="87" applyNumberFormat="1" applyFont="1" applyFill="1" applyBorder="1" applyAlignment="1">
      <alignment vertical="center" wrapText="1"/>
    </xf>
    <xf numFmtId="0" fontId="26" fillId="0" borderId="3" xfId="116" applyFont="1" applyFill="1" applyBorder="1" applyAlignment="1" applyProtection="1">
      <alignment horizontal="center" vertical="center" wrapText="1"/>
      <protection locked="0"/>
    </xf>
    <xf numFmtId="0" fontId="10" fillId="0" borderId="1" xfId="116" applyFont="1" applyFill="1" applyBorder="1" applyAlignment="1" applyProtection="1">
      <alignment horizontal="center" vertical="center" wrapText="1"/>
      <protection locked="0"/>
    </xf>
    <xf numFmtId="0" fontId="35" fillId="0" borderId="1" xfId="116" applyFont="1" applyBorder="1" applyAlignment="1">
      <alignment vertical="center" wrapText="1"/>
    </xf>
    <xf numFmtId="0" fontId="3" fillId="0" borderId="1" xfId="116" applyFont="1" applyFill="1" applyBorder="1" applyAlignment="1" applyProtection="1">
      <alignment horizontal="center" vertical="center"/>
      <protection locked="0"/>
    </xf>
    <xf numFmtId="0" fontId="2" fillId="0" borderId="2" xfId="116" applyFont="1" applyFill="1" applyBorder="1" applyAlignment="1" applyProtection="1">
      <alignment horizontal="center" vertical="center" wrapText="1"/>
      <protection locked="0"/>
    </xf>
    <xf numFmtId="0" fontId="6" fillId="0" borderId="2" xfId="116" applyFont="1" applyBorder="1" applyAlignment="1">
      <alignment vertical="center" wrapText="1"/>
    </xf>
    <xf numFmtId="0" fontId="6" fillId="0" borderId="2" xfId="87" applyNumberFormat="1" applyFont="1" applyFill="1" applyBorder="1" applyAlignment="1">
      <alignment horizontal="center" vertical="center" wrapText="1"/>
    </xf>
    <xf numFmtId="0" fontId="6" fillId="0" borderId="1" xfId="116" applyFont="1" applyBorder="1" applyAlignment="1">
      <alignment vertical="center" wrapText="1"/>
    </xf>
    <xf numFmtId="0" fontId="6" fillId="2" borderId="1" xfId="111" applyFont="1" applyFill="1" applyBorder="1" applyAlignment="1">
      <alignment horizontal="left" vertical="center" wrapText="1"/>
    </xf>
    <xf numFmtId="0" fontId="2" fillId="0" borderId="1" xfId="116" applyFont="1" applyFill="1" applyBorder="1" applyAlignment="1" applyProtection="1">
      <alignment horizontal="center" vertical="center" wrapText="1"/>
      <protection locked="0"/>
    </xf>
    <xf numFmtId="0" fontId="8" fillId="2" borderId="1" xfId="111" applyFont="1" applyFill="1" applyBorder="1" applyAlignment="1">
      <alignment horizontal="left" vertical="center" wrapText="1"/>
    </xf>
    <xf numFmtId="0" fontId="8" fillId="0" borderId="1" xfId="116" applyFont="1" applyBorder="1" applyAlignment="1">
      <alignment vertical="center" wrapText="1"/>
    </xf>
    <xf numFmtId="0" fontId="0" fillId="0" borderId="0" xfId="0" applyFill="1" applyAlignment="1">
      <alignment horizontal="center" vertical="center"/>
    </xf>
    <xf numFmtId="0" fontId="8" fillId="0" borderId="1" xfId="116" applyNumberFormat="1" applyFont="1" applyFill="1" applyBorder="1" applyAlignment="1">
      <alignment horizontal="justify" vertical="center"/>
    </xf>
    <xf numFmtId="0" fontId="8" fillId="0" borderId="1" xfId="87" applyNumberFormat="1" applyFont="1" applyFill="1" applyBorder="1" applyAlignment="1">
      <alignment vertical="center" wrapText="1"/>
    </xf>
    <xf numFmtId="0" fontId="36" fillId="0" borderId="1" xfId="116" applyFont="1" applyBorder="1" applyAlignment="1">
      <alignment vertical="center" wrapText="1"/>
    </xf>
    <xf numFmtId="176" fontId="28" fillId="0" borderId="1" xfId="116" applyNumberFormat="1" applyFont="1" applyBorder="1" applyAlignment="1">
      <alignment horizontal="center" vertical="center"/>
    </xf>
    <xf numFmtId="0" fontId="2" fillId="0" borderId="5" xfId="116" applyFont="1" applyFill="1" applyBorder="1" applyAlignment="1" applyProtection="1">
      <alignment horizontal="center" vertical="center" wrapText="1"/>
      <protection locked="0"/>
    </xf>
    <xf numFmtId="0" fontId="2" fillId="0" borderId="3" xfId="116" applyFont="1" applyFill="1" applyBorder="1" applyAlignment="1" applyProtection="1">
      <alignment horizontal="center" vertical="center" wrapText="1"/>
      <protection locked="0"/>
    </xf>
    <xf numFmtId="176" fontId="28" fillId="0" borderId="1" xfId="116" applyNumberFormat="1" applyFont="1" applyFill="1" applyBorder="1" applyAlignment="1">
      <alignment horizontal="center" vertical="center"/>
    </xf>
    <xf numFmtId="0" fontId="6" fillId="0" borderId="1" xfId="111" applyFont="1" applyFill="1" applyBorder="1" applyAlignment="1">
      <alignment horizontal="left" vertical="center" wrapText="1"/>
    </xf>
    <xf numFmtId="0" fontId="11" fillId="2" borderId="1" xfId="111" applyFont="1" applyFill="1" applyBorder="1" applyAlignment="1">
      <alignment horizontal="left" vertical="center" wrapText="1"/>
    </xf>
    <xf numFmtId="0" fontId="36" fillId="0" borderId="1" xfId="116" applyNumberFormat="1" applyFont="1" applyFill="1" applyBorder="1" applyAlignment="1">
      <alignment vertical="center" wrapText="1"/>
    </xf>
    <xf numFmtId="0" fontId="0" fillId="0" borderId="1" xfId="0" applyNumberFormat="1" applyFont="1" applyBorder="1" applyAlignment="1">
      <alignment horizontal="center" vertical="center"/>
    </xf>
    <xf numFmtId="176" fontId="6" fillId="0" borderId="1" xfId="116" applyNumberFormat="1" applyFont="1" applyBorder="1" applyAlignment="1">
      <alignment horizontal="center" vertical="center"/>
    </xf>
    <xf numFmtId="0" fontId="9" fillId="0" borderId="1" xfId="116" applyFont="1" applyFill="1" applyBorder="1" applyAlignment="1" applyProtection="1">
      <alignment horizontal="center" vertical="center" wrapText="1"/>
      <protection locked="0"/>
    </xf>
    <xf numFmtId="0" fontId="9" fillId="0" borderId="1" xfId="116" applyFont="1" applyFill="1" applyBorder="1" applyAlignment="1" applyProtection="1">
      <alignment horizontal="left" vertical="center" wrapText="1"/>
      <protection locked="0"/>
    </xf>
    <xf numFmtId="0" fontId="8" fillId="0" borderId="1" xfId="116" applyFont="1" applyBorder="1" applyAlignment="1">
      <alignment horizontal="left" vertical="center" wrapText="1"/>
    </xf>
    <xf numFmtId="0" fontId="6" fillId="0" borderId="1" xfId="116" applyFont="1" applyFill="1" applyBorder="1" applyAlignment="1">
      <alignment horizontal="left" vertical="center" wrapText="1"/>
    </xf>
    <xf numFmtId="0" fontId="11" fillId="2" borderId="1" xfId="0" applyFont="1" applyFill="1" applyBorder="1" applyAlignment="1" applyProtection="1">
      <alignment horizontal="left" vertical="center" wrapText="1"/>
      <protection locked="0"/>
    </xf>
    <xf numFmtId="0" fontId="11" fillId="0" borderId="1" xfId="0" applyFont="1" applyFill="1" applyBorder="1" applyAlignment="1" applyProtection="1">
      <alignment horizontal="left" vertical="center" wrapText="1"/>
      <protection locked="0"/>
    </xf>
    <xf numFmtId="0" fontId="2" fillId="0" borderId="1" xfId="111" applyFont="1" applyFill="1" applyBorder="1" applyAlignment="1" applyProtection="1">
      <alignment horizontal="left" vertical="center" wrapText="1"/>
      <protection locked="0"/>
    </xf>
    <xf numFmtId="0" fontId="24" fillId="0" borderId="0" xfId="116" applyNumberFormat="1" applyFont="1" applyFill="1" applyBorder="1" applyAlignment="1">
      <alignment horizontal="center" vertical="center"/>
    </xf>
    <xf numFmtId="176" fontId="24" fillId="0" borderId="0" xfId="116" applyNumberFormat="1" applyFont="1" applyFill="1" applyBorder="1" applyAlignment="1">
      <alignment horizontal="center" vertical="center"/>
    </xf>
    <xf numFmtId="0" fontId="0" fillId="0" borderId="0" xfId="0" applyFont="1" applyAlignment="1">
      <alignment horizontal="center" vertical="center"/>
    </xf>
    <xf numFmtId="0" fontId="26" fillId="0" borderId="0" xfId="0" applyFont="1" applyAlignment="1">
      <alignment horizontal="center" vertical="center"/>
    </xf>
    <xf numFmtId="0" fontId="25" fillId="0" borderId="0" xfId="116" applyNumberFormat="1" applyFont="1" applyFill="1" applyBorder="1" applyAlignment="1">
      <alignment vertical="center"/>
    </xf>
    <xf numFmtId="176" fontId="25" fillId="0" borderId="0" xfId="116" applyNumberFormat="1" applyFont="1" applyFill="1" applyBorder="1" applyAlignment="1">
      <alignment vertical="center"/>
    </xf>
    <xf numFmtId="176" fontId="37" fillId="0" borderId="0" xfId="116" applyNumberFormat="1" applyFont="1" applyBorder="1" applyAlignment="1">
      <alignment vertical="center" wrapText="1"/>
    </xf>
    <xf numFmtId="0" fontId="33" fillId="0" borderId="0" xfId="87" applyNumberFormat="1" applyFont="1" applyFill="1" applyBorder="1" applyAlignment="1">
      <alignment vertical="center" wrapText="1"/>
    </xf>
    <xf numFmtId="0" fontId="18" fillId="0" borderId="0" xfId="0" applyFont="1">
      <alignment vertical="center"/>
    </xf>
    <xf numFmtId="0" fontId="38" fillId="0" borderId="0" xfId="0" applyFont="1">
      <alignment vertical="center"/>
    </xf>
    <xf numFmtId="0" fontId="11" fillId="2" borderId="0" xfId="0" applyFont="1" applyFill="1">
      <alignment vertical="center"/>
    </xf>
    <xf numFmtId="0" fontId="2" fillId="0" borderId="0" xfId="0" applyFont="1">
      <alignment vertical="center"/>
    </xf>
    <xf numFmtId="0" fontId="17" fillId="2" borderId="1" xfId="111" applyFont="1" applyFill="1" applyBorder="1" applyAlignment="1">
      <alignment horizontal="center" vertical="center" wrapText="1"/>
    </xf>
    <xf numFmtId="0" fontId="17" fillId="2" borderId="1" xfId="111" applyFont="1" applyFill="1" applyBorder="1" applyAlignment="1">
      <alignment horizontal="left" vertical="center" wrapText="1"/>
    </xf>
    <xf numFmtId="0" fontId="6" fillId="2" borderId="1" xfId="111" applyFont="1" applyFill="1" applyBorder="1" applyAlignment="1">
      <alignment horizontal="center" vertical="center" wrapText="1"/>
    </xf>
    <xf numFmtId="176" fontId="6" fillId="2" borderId="1" xfId="111" applyNumberFormat="1" applyFont="1" applyFill="1" applyBorder="1" applyAlignment="1">
      <alignment horizontal="center" vertical="center" wrapText="1"/>
    </xf>
    <xf numFmtId="176" fontId="6" fillId="2" borderId="1" xfId="0" applyNumberFormat="1" applyFont="1" applyFill="1" applyBorder="1" applyAlignment="1">
      <alignment horizontal="center" vertical="center" wrapText="1"/>
    </xf>
    <xf numFmtId="0" fontId="6" fillId="2" borderId="1" xfId="87" applyNumberFormat="1" applyFont="1" applyFill="1" applyBorder="1" applyAlignment="1">
      <alignment horizontal="left" vertical="center" wrapText="1"/>
    </xf>
    <xf numFmtId="0" fontId="6" fillId="0" borderId="1" xfId="111" applyFont="1" applyFill="1" applyBorder="1" applyAlignment="1">
      <alignment horizontal="center" vertical="center" wrapText="1"/>
    </xf>
    <xf numFmtId="0" fontId="11" fillId="0" borderId="1" xfId="87" applyNumberFormat="1" applyFont="1" applyFill="1" applyBorder="1" applyAlignment="1">
      <alignment horizontal="center" vertical="center" wrapText="1"/>
    </xf>
    <xf numFmtId="0" fontId="18" fillId="0" borderId="0" xfId="0" applyFont="1" applyFill="1">
      <alignment vertical="center"/>
    </xf>
    <xf numFmtId="0" fontId="34" fillId="0" borderId="1" xfId="87" applyNumberFormat="1" applyFont="1" applyFill="1" applyBorder="1" applyAlignment="1">
      <alignment horizontal="left" vertical="center" wrapText="1"/>
    </xf>
    <xf numFmtId="0" fontId="11" fillId="2" borderId="1" xfId="87" applyNumberFormat="1" applyFont="1" applyFill="1" applyBorder="1" applyAlignment="1">
      <alignment horizontal="center" vertical="center" wrapText="1"/>
    </xf>
    <xf numFmtId="0" fontId="6" fillId="0" borderId="1" xfId="87" applyNumberFormat="1" applyFont="1" applyFill="1" applyBorder="1" applyAlignment="1">
      <alignment horizontal="left" vertical="center" wrapText="1"/>
    </xf>
    <xf numFmtId="0" fontId="6" fillId="2" borderId="2" xfId="111" applyFont="1" applyFill="1" applyBorder="1" applyAlignment="1">
      <alignment horizontal="center" vertical="center" wrapText="1"/>
    </xf>
    <xf numFmtId="0" fontId="6" fillId="2" borderId="5" xfId="111" applyFont="1" applyFill="1" applyBorder="1" applyAlignment="1">
      <alignment horizontal="center" vertical="center" wrapText="1"/>
    </xf>
    <xf numFmtId="0" fontId="6" fillId="2" borderId="3" xfId="111" applyFont="1" applyFill="1" applyBorder="1" applyAlignment="1">
      <alignment horizontal="center" vertical="center" wrapText="1"/>
    </xf>
    <xf numFmtId="0" fontId="6" fillId="0" borderId="1" xfId="0" applyFont="1" applyFill="1" applyBorder="1" applyAlignment="1">
      <alignment vertical="center" wrapText="1"/>
    </xf>
    <xf numFmtId="0" fontId="8" fillId="0" borderId="1" xfId="111" applyFont="1" applyFill="1" applyBorder="1" applyAlignment="1">
      <alignment horizontal="left" vertical="center" wrapText="1"/>
    </xf>
    <xf numFmtId="0" fontId="2" fillId="2" borderId="1" xfId="111" applyFont="1" applyFill="1" applyBorder="1" applyAlignment="1">
      <alignment horizontal="left" vertical="center" wrapText="1"/>
    </xf>
    <xf numFmtId="0" fontId="28" fillId="2" borderId="1" xfId="87" applyNumberFormat="1" applyFont="1" applyFill="1" applyBorder="1" applyAlignment="1">
      <alignment horizontal="left" vertical="center" wrapText="1"/>
    </xf>
    <xf numFmtId="0" fontId="6" fillId="0" borderId="1" xfId="111" applyFont="1" applyFill="1" applyBorder="1">
      <alignment vertical="center"/>
    </xf>
    <xf numFmtId="0" fontId="6" fillId="0" borderId="1" xfId="111" applyFont="1" applyFill="1" applyBorder="1" applyAlignment="1">
      <alignment vertical="center" wrapText="1"/>
    </xf>
    <xf numFmtId="176" fontId="11" fillId="2" borderId="1" xfId="111" applyNumberFormat="1" applyFont="1" applyFill="1" applyBorder="1" applyAlignment="1">
      <alignment horizontal="left" vertical="center" wrapText="1"/>
    </xf>
    <xf numFmtId="0" fontId="11" fillId="0" borderId="1" xfId="111" applyFont="1" applyFill="1" applyBorder="1" applyAlignment="1">
      <alignment horizontal="left" vertical="center" wrapText="1"/>
    </xf>
    <xf numFmtId="176" fontId="18" fillId="0" borderId="0" xfId="0" applyNumberFormat="1" applyFont="1">
      <alignment vertical="center"/>
    </xf>
    <xf numFmtId="0" fontId="18" fillId="0" borderId="0" xfId="0" applyFont="1" applyFill="1" applyAlignment="1">
      <alignment horizontal="center" vertical="center"/>
    </xf>
    <xf numFmtId="0" fontId="39" fillId="0" borderId="1" xfId="0" applyFont="1" applyBorder="1" applyAlignment="1">
      <alignment horizontal="center" vertical="center" wrapText="1"/>
    </xf>
    <xf numFmtId="0" fontId="39" fillId="0" borderId="2" xfId="0" applyFont="1" applyBorder="1" applyAlignment="1">
      <alignment horizontal="center" vertical="center" wrapText="1"/>
    </xf>
    <xf numFmtId="0" fontId="39" fillId="0" borderId="5" xfId="0" applyFont="1" applyBorder="1" applyAlignment="1">
      <alignment horizontal="center" vertical="center" wrapText="1"/>
    </xf>
    <xf numFmtId="0" fontId="39" fillId="0" borderId="3" xfId="0" applyFont="1" applyBorder="1" applyAlignment="1">
      <alignment horizontal="center" vertical="center" wrapText="1"/>
    </xf>
    <xf numFmtId="0" fontId="6" fillId="2" borderId="1" xfId="0" applyFont="1" applyFill="1" applyBorder="1">
      <alignment vertical="center"/>
    </xf>
    <xf numFmtId="0" fontId="6" fillId="2" borderId="1" xfId="0" applyNumberFormat="1" applyFont="1" applyFill="1" applyBorder="1" applyAlignment="1">
      <alignment horizontal="center" vertical="center" wrapText="1"/>
    </xf>
    <xf numFmtId="0" fontId="6" fillId="2" borderId="1" xfId="117" applyFont="1" applyFill="1" applyBorder="1" applyAlignment="1">
      <alignment horizontal="center" vertical="center" wrapText="1"/>
    </xf>
    <xf numFmtId="176" fontId="2" fillId="2" borderId="1" xfId="111" applyNumberFormat="1" applyFont="1" applyFill="1" applyBorder="1" applyAlignment="1">
      <alignment horizontal="left" vertical="center" wrapText="1"/>
    </xf>
    <xf numFmtId="0" fontId="6" fillId="2" borderId="1" xfId="111" applyFont="1" applyFill="1" applyBorder="1" applyAlignment="1">
      <alignment horizontal="center" vertical="center"/>
    </xf>
    <xf numFmtId="0" fontId="17" fillId="2" borderId="1" xfId="0" applyFont="1" applyFill="1" applyBorder="1">
      <alignment vertical="center"/>
    </xf>
    <xf numFmtId="0" fontId="40" fillId="2" borderId="1" xfId="111" applyFont="1" applyFill="1" applyBorder="1" applyAlignment="1">
      <alignment horizontal="left" vertical="center" wrapText="1"/>
    </xf>
    <xf numFmtId="0" fontId="11" fillId="2" borderId="1" xfId="0" applyFont="1" applyFill="1" applyBorder="1">
      <alignment vertical="center"/>
    </xf>
    <xf numFmtId="0" fontId="23" fillId="2" borderId="1" xfId="0" applyFont="1" applyFill="1" applyBorder="1">
      <alignment vertical="center"/>
    </xf>
    <xf numFmtId="0" fontId="6" fillId="0" borderId="1" xfId="0" applyFont="1" applyFill="1" applyBorder="1">
      <alignment vertical="center"/>
    </xf>
    <xf numFmtId="0" fontId="37" fillId="2" borderId="1" xfId="111" applyFont="1" applyFill="1" applyBorder="1" applyAlignment="1">
      <alignment horizontal="left" vertical="center" wrapText="1"/>
    </xf>
    <xf numFmtId="0" fontId="34" fillId="2" borderId="1" xfId="111" applyFont="1" applyFill="1" applyBorder="1" applyAlignment="1">
      <alignment horizontal="center" vertical="center" wrapText="1"/>
    </xf>
    <xf numFmtId="176" fontId="34" fillId="2" borderId="1" xfId="111" applyNumberFormat="1" applyFont="1" applyFill="1" applyBorder="1" applyAlignment="1">
      <alignment horizontal="center" vertical="center" wrapText="1"/>
    </xf>
    <xf numFmtId="0" fontId="34" fillId="2" borderId="1" xfId="0" applyFont="1" applyFill="1" applyBorder="1">
      <alignment vertical="center"/>
    </xf>
    <xf numFmtId="0" fontId="2" fillId="2" borderId="1" xfId="0" applyFont="1" applyFill="1" applyBorder="1" applyAlignment="1" applyProtection="1">
      <alignment horizontal="center" vertical="center" wrapText="1"/>
      <protection locked="0"/>
    </xf>
    <xf numFmtId="0" fontId="11" fillId="0" borderId="1" xfId="87" applyNumberFormat="1" applyFont="1" applyFill="1" applyBorder="1" applyAlignment="1">
      <alignment horizontal="left" vertical="center" wrapText="1"/>
    </xf>
    <xf numFmtId="0" fontId="11" fillId="2" borderId="1" xfId="87" applyNumberFormat="1" applyFont="1" applyFill="1" applyBorder="1" applyAlignment="1">
      <alignment horizontal="left" vertical="center" wrapText="1"/>
    </xf>
    <xf numFmtId="0" fontId="2" fillId="2" borderId="3" xfId="0" applyFont="1" applyFill="1" applyBorder="1" applyAlignment="1" applyProtection="1">
      <alignment horizontal="center" vertical="center" wrapText="1"/>
      <protection locked="0"/>
    </xf>
    <xf numFmtId="0" fontId="37" fillId="2" borderId="1" xfId="111" applyFont="1" applyFill="1" applyBorder="1" applyAlignment="1">
      <alignment horizontal="left" vertical="center"/>
    </xf>
    <xf numFmtId="0" fontId="6" fillId="2" borderId="5" xfId="0" applyFont="1" applyFill="1" applyBorder="1" applyAlignment="1">
      <alignment horizontal="center" vertical="center"/>
    </xf>
    <xf numFmtId="0" fontId="6" fillId="0" borderId="1" xfId="0" applyFont="1" applyFill="1" applyBorder="1" applyAlignment="1">
      <alignment horizontal="center" vertical="center"/>
    </xf>
    <xf numFmtId="0" fontId="17" fillId="2" borderId="1" xfId="0" applyFont="1" applyFill="1" applyBorder="1" applyAlignment="1">
      <alignment horizontal="left" vertical="center" wrapText="1"/>
    </xf>
    <xf numFmtId="0" fontId="41" fillId="0" borderId="1" xfId="117" applyFont="1" applyFill="1" applyBorder="1" applyAlignment="1">
      <alignment horizontal="center" vertical="center" wrapText="1"/>
    </xf>
    <xf numFmtId="0" fontId="18" fillId="0" borderId="0" xfId="0" applyFont="1" applyAlignment="1">
      <alignment vertical="center" wrapText="1"/>
    </xf>
    <xf numFmtId="0" fontId="18" fillId="0" borderId="0" xfId="0" applyFont="1" applyFill="1" applyAlignment="1">
      <alignment vertical="center" wrapText="1"/>
    </xf>
    <xf numFmtId="0" fontId="37" fillId="2" borderId="1" xfId="0" applyFont="1" applyFill="1" applyBorder="1" applyAlignment="1">
      <alignment horizontal="center" vertical="center"/>
    </xf>
    <xf numFmtId="0" fontId="34" fillId="2" borderId="1" xfId="0" applyFont="1" applyFill="1" applyBorder="1" applyAlignment="1">
      <alignment horizontal="center" vertical="center"/>
    </xf>
    <xf numFmtId="176" fontId="34" fillId="2" borderId="1" xfId="0" applyNumberFormat="1" applyFont="1" applyFill="1" applyBorder="1">
      <alignment vertical="center"/>
    </xf>
    <xf numFmtId="176" fontId="37" fillId="2" borderId="1" xfId="0" applyNumberFormat="1" applyFont="1" applyFill="1" applyBorder="1" applyAlignment="1">
      <alignment horizontal="center" vertical="center"/>
    </xf>
    <xf numFmtId="0" fontId="3" fillId="0" borderId="0" xfId="0" applyFont="1" applyFill="1" applyBorder="1" applyAlignment="1">
      <alignment horizontal="center" vertical="center" wrapText="1"/>
    </xf>
    <xf numFmtId="0" fontId="27" fillId="0" borderId="0" xfId="111" applyFont="1" applyBorder="1" applyAlignment="1">
      <alignment horizontal="center" vertical="center" wrapText="1"/>
    </xf>
    <xf numFmtId="0" fontId="27" fillId="0" borderId="0" xfId="111" applyFont="1" applyFill="1" applyBorder="1" applyAlignment="1">
      <alignment horizontal="center" vertical="center" wrapText="1"/>
    </xf>
    <xf numFmtId="0" fontId="6" fillId="0" borderId="0" xfId="111" applyFont="1" applyBorder="1" applyAlignment="1">
      <alignment horizontal="left" vertical="center" wrapText="1"/>
    </xf>
    <xf numFmtId="0" fontId="27" fillId="0" borderId="0" xfId="111" applyFont="1" applyBorder="1" applyAlignment="1">
      <alignment horizontal="left" vertical="center" wrapText="1"/>
    </xf>
    <xf numFmtId="0" fontId="8" fillId="2" borderId="3" xfId="0" applyFont="1" applyFill="1" applyBorder="1" applyAlignment="1">
      <alignment vertical="center" wrapText="1"/>
    </xf>
    <xf numFmtId="0" fontId="42" fillId="0" borderId="1" xfId="111" applyFont="1" applyBorder="1" applyAlignment="1">
      <alignment horizontal="center" vertical="center" wrapText="1"/>
    </xf>
    <xf numFmtId="178" fontId="3" fillId="0" borderId="1" xfId="110" applyNumberFormat="1" applyFont="1" applyFill="1" applyBorder="1" applyAlignment="1" applyProtection="1">
      <alignment horizontal="left" vertical="center" wrapText="1"/>
      <protection locked="0"/>
    </xf>
    <xf numFmtId="0" fontId="6" fillId="0" borderId="1" xfId="110" applyNumberFormat="1" applyFont="1" applyFill="1" applyBorder="1" applyAlignment="1">
      <alignment horizontal="center" vertical="center" wrapText="1"/>
    </xf>
    <xf numFmtId="0" fontId="3" fillId="0" borderId="1" xfId="110" applyNumberFormat="1" applyFont="1" applyFill="1" applyBorder="1" applyAlignment="1">
      <alignment horizontal="center" vertical="center"/>
    </xf>
    <xf numFmtId="176" fontId="18" fillId="0" borderId="1" xfId="0" applyNumberFormat="1" applyFont="1" applyBorder="1">
      <alignment vertical="center"/>
    </xf>
    <xf numFmtId="176" fontId="42" fillId="0" borderId="1" xfId="111" applyNumberFormat="1" applyFont="1" applyBorder="1" applyAlignment="1">
      <alignment horizontal="center" vertical="center" wrapText="1"/>
    </xf>
    <xf numFmtId="0" fontId="42" fillId="0" borderId="2" xfId="111" applyFont="1" applyBorder="1" applyAlignment="1">
      <alignment horizontal="center" vertical="center" wrapText="1"/>
    </xf>
    <xf numFmtId="0" fontId="17" fillId="0" borderId="1" xfId="110" applyNumberFormat="1" applyFont="1" applyBorder="1" applyAlignment="1">
      <alignment horizontal="left" vertical="center" wrapText="1"/>
    </xf>
    <xf numFmtId="0" fontId="6" fillId="0" borderId="1" xfId="87" applyNumberFormat="1" applyFont="1" applyFill="1" applyBorder="1" applyAlignment="1">
      <alignment horizontal="center" vertical="center" wrapText="1"/>
    </xf>
    <xf numFmtId="0" fontId="42" fillId="0" borderId="5" xfId="111" applyFont="1" applyBorder="1" applyAlignment="1">
      <alignment horizontal="center" vertical="center" wrapText="1"/>
    </xf>
    <xf numFmtId="0" fontId="6" fillId="0" borderId="1" xfId="110" applyFont="1" applyFill="1" applyBorder="1" applyAlignment="1">
      <alignment horizontal="left" vertical="center" wrapText="1"/>
    </xf>
    <xf numFmtId="176" fontId="27" fillId="0" borderId="8" xfId="116" applyNumberFormat="1" applyFont="1" applyFill="1" applyBorder="1" applyAlignment="1">
      <alignment horizontal="center" vertical="center" wrapText="1"/>
    </xf>
    <xf numFmtId="0" fontId="42" fillId="0" borderId="3" xfId="111" applyFont="1" applyBorder="1" applyAlignment="1">
      <alignment horizontal="center" vertical="center" wrapText="1"/>
    </xf>
    <xf numFmtId="0" fontId="6" fillId="0" borderId="1" xfId="110" applyFont="1" applyFill="1" applyBorder="1" applyAlignment="1">
      <alignment horizontal="center" vertical="center" wrapText="1"/>
    </xf>
    <xf numFmtId="2" fontId="27" fillId="0" borderId="1" xfId="111" applyNumberFormat="1" applyFont="1" applyFill="1" applyBorder="1" applyAlignment="1">
      <alignment horizontal="center" vertical="center" wrapText="1"/>
    </xf>
    <xf numFmtId="0" fontId="27" fillId="0" borderId="1" xfId="111" applyFont="1" applyFill="1" applyBorder="1" applyAlignment="1">
      <alignment horizontal="center" vertical="center" wrapText="1"/>
    </xf>
    <xf numFmtId="0" fontId="27" fillId="0" borderId="1" xfId="111" applyFont="1" applyBorder="1" applyAlignment="1">
      <alignment horizontal="center" vertical="center" wrapText="1"/>
    </xf>
    <xf numFmtId="2" fontId="27" fillId="0" borderId="1" xfId="111" applyNumberFormat="1" applyFont="1" applyBorder="1" applyAlignment="1">
      <alignment horizontal="center" vertical="center" wrapText="1"/>
    </xf>
    <xf numFmtId="0" fontId="3" fillId="0" borderId="1" xfId="116" applyFont="1" applyFill="1" applyBorder="1" applyAlignment="1" applyProtection="1">
      <alignment horizontal="center" vertical="center" wrapText="1"/>
      <protection locked="0"/>
    </xf>
    <xf numFmtId="0" fontId="28" fillId="0" borderId="1" xfId="116" applyNumberFormat="1" applyFont="1" applyFill="1" applyBorder="1" applyAlignment="1">
      <alignment horizontal="left" vertical="center"/>
    </xf>
    <xf numFmtId="0" fontId="27" fillId="0" borderId="1" xfId="116" applyFont="1" applyBorder="1" applyAlignment="1">
      <alignment horizontal="center" vertical="center" wrapText="1"/>
    </xf>
    <xf numFmtId="0" fontId="6" fillId="0" borderId="1" xfId="116" applyNumberFormat="1" applyFont="1" applyFill="1" applyBorder="1" applyAlignment="1">
      <alignment horizontal="left" vertical="center" wrapText="1"/>
    </xf>
    <xf numFmtId="0" fontId="43" fillId="0" borderId="1" xfId="111" applyFont="1" applyBorder="1" applyAlignment="1">
      <alignment horizontal="center" vertical="center" wrapText="1"/>
    </xf>
    <xf numFmtId="0" fontId="6" fillId="0" borderId="1" xfId="116" applyNumberFormat="1" applyFont="1" applyFill="1" applyBorder="1" applyAlignment="1">
      <alignment horizontal="left" vertical="center"/>
    </xf>
    <xf numFmtId="0" fontId="2" fillId="0" borderId="1" xfId="111" applyFont="1" applyFill="1" applyBorder="1" applyAlignment="1">
      <alignment horizontal="center" vertical="center" wrapText="1"/>
    </xf>
    <xf numFmtId="0" fontId="17" fillId="0" borderId="1" xfId="111" applyFont="1" applyBorder="1" applyAlignment="1">
      <alignment horizontal="left" vertical="center" wrapText="1"/>
    </xf>
    <xf numFmtId="0" fontId="28" fillId="0" borderId="1" xfId="87" applyNumberFormat="1" applyFont="1" applyFill="1" applyBorder="1" applyAlignment="1">
      <alignment horizontal="left" vertical="center" wrapText="1"/>
    </xf>
    <xf numFmtId="0" fontId="17" fillId="0" borderId="1" xfId="116" applyNumberFormat="1" applyFont="1" applyBorder="1" applyAlignment="1">
      <alignment horizontal="left" vertical="center" wrapText="1"/>
    </xf>
    <xf numFmtId="0" fontId="6" fillId="0" borderId="1" xfId="116" applyNumberFormat="1" applyFont="1" applyBorder="1" applyAlignment="1">
      <alignment horizontal="center" vertical="center"/>
    </xf>
    <xf numFmtId="0" fontId="6" fillId="0" borderId="1" xfId="116" applyNumberFormat="1" applyFont="1" applyBorder="1" applyAlignment="1">
      <alignment horizontal="left" vertical="center" wrapText="1"/>
    </xf>
    <xf numFmtId="0" fontId="6" fillId="0" borderId="1" xfId="116" applyNumberFormat="1" applyFont="1" applyBorder="1" applyAlignment="1">
      <alignment horizontal="center" vertical="center" wrapText="1"/>
    </xf>
    <xf numFmtId="0" fontId="17" fillId="0" borderId="1" xfId="116" applyNumberFormat="1" applyFont="1" applyFill="1" applyBorder="1" applyAlignment="1">
      <alignment horizontal="left" vertical="center" wrapText="1"/>
    </xf>
    <xf numFmtId="176" fontId="6" fillId="0" borderId="1" xfId="116" applyNumberFormat="1" applyFont="1" applyFill="1" applyBorder="1" applyAlignment="1">
      <alignment horizontal="center" vertical="center"/>
    </xf>
    <xf numFmtId="0" fontId="6" fillId="0" borderId="1" xfId="116" applyNumberFormat="1" applyFont="1" applyFill="1" applyBorder="1" applyAlignment="1">
      <alignment horizontal="center" vertical="center" wrapText="1"/>
    </xf>
    <xf numFmtId="0" fontId="29" fillId="0" borderId="1" xfId="116" applyFont="1" applyBorder="1" applyAlignment="1">
      <alignment horizontal="left" vertical="center" wrapText="1"/>
    </xf>
    <xf numFmtId="0" fontId="44" fillId="0" borderId="6" xfId="0" applyNumberFormat="1" applyFont="1" applyFill="1" applyBorder="1" applyAlignment="1">
      <alignment horizontal="center" vertical="center"/>
    </xf>
    <xf numFmtId="0" fontId="44" fillId="0" borderId="9" xfId="0" applyNumberFormat="1" applyFont="1" applyFill="1" applyBorder="1" applyAlignment="1">
      <alignment horizontal="center" vertical="center"/>
    </xf>
    <xf numFmtId="0" fontId="44" fillId="0" borderId="7" xfId="0" applyNumberFormat="1" applyFont="1" applyFill="1" applyBorder="1" applyAlignment="1">
      <alignment horizontal="center" vertical="center"/>
    </xf>
    <xf numFmtId="0" fontId="4" fillId="0" borderId="1" xfId="0" applyNumberFormat="1" applyFont="1" applyFill="1" applyBorder="1" applyAlignment="1">
      <alignment horizontal="center" vertical="center"/>
    </xf>
    <xf numFmtId="0" fontId="7" fillId="0" borderId="1" xfId="0" applyNumberFormat="1" applyFont="1" applyFill="1" applyBorder="1" applyAlignment="1">
      <alignment horizontal="center" vertical="center" wrapText="1"/>
    </xf>
    <xf numFmtId="176" fontId="4" fillId="0" borderId="1" xfId="0" applyNumberFormat="1" applyFont="1" applyFill="1" applyBorder="1" applyAlignment="1">
      <alignment horizontal="center" vertical="center"/>
    </xf>
    <xf numFmtId="0" fontId="8" fillId="0" borderId="1" xfId="116" applyFont="1" applyFill="1" applyBorder="1" applyAlignment="1">
      <alignment horizontal="center" vertical="center" wrapText="1"/>
    </xf>
    <xf numFmtId="0" fontId="27" fillId="0" borderId="7" xfId="111" applyFont="1" applyFill="1" applyBorder="1" applyAlignment="1">
      <alignment horizontal="center" vertical="center" wrapText="1"/>
    </xf>
    <xf numFmtId="0" fontId="27" fillId="0" borderId="3" xfId="111" applyFont="1" applyBorder="1" applyAlignment="1">
      <alignment horizontal="left" vertical="center" wrapText="1"/>
    </xf>
    <xf numFmtId="0" fontId="27" fillId="0" borderId="3" xfId="111" applyFont="1" applyBorder="1" applyAlignment="1">
      <alignment horizontal="center" vertical="center" wrapText="1"/>
    </xf>
    <xf numFmtId="0" fontId="14" fillId="0" borderId="1" xfId="111" applyFont="1" applyFill="1" applyBorder="1" applyAlignment="1">
      <alignment horizontal="left" vertical="center" wrapText="1"/>
    </xf>
    <xf numFmtId="0" fontId="11" fillId="0" borderId="2" xfId="111" applyFont="1" applyFill="1" applyBorder="1" applyAlignment="1">
      <alignment horizontal="left" vertical="center" wrapText="1"/>
    </xf>
    <xf numFmtId="0" fontId="14" fillId="0" borderId="2" xfId="111" applyFont="1" applyFill="1" applyBorder="1" applyAlignment="1">
      <alignment horizontal="center" vertical="center" wrapText="1"/>
    </xf>
    <xf numFmtId="0" fontId="11" fillId="0" borderId="2" xfId="111" applyFont="1" applyFill="1" applyBorder="1" applyAlignment="1">
      <alignment horizontal="center" vertical="center" wrapText="1"/>
    </xf>
    <xf numFmtId="0" fontId="14" fillId="0" borderId="2" xfId="111" applyFont="1" applyBorder="1" applyAlignment="1">
      <alignment horizontal="center" vertical="center" wrapText="1"/>
    </xf>
    <xf numFmtId="0" fontId="11" fillId="0" borderId="2" xfId="111" applyFont="1" applyBorder="1" applyAlignment="1">
      <alignment horizontal="center" vertical="center" wrapText="1"/>
    </xf>
    <xf numFmtId="0" fontId="6" fillId="0" borderId="1" xfId="116" applyFont="1" applyFill="1" applyBorder="1" applyAlignment="1" applyProtection="1">
      <alignment horizontal="center" vertical="center"/>
      <protection locked="0"/>
    </xf>
    <xf numFmtId="0" fontId="6" fillId="0" borderId="1" xfId="116" applyNumberFormat="1" applyFont="1" applyFill="1" applyBorder="1" applyAlignment="1">
      <alignment horizontal="center" vertical="center"/>
    </xf>
    <xf numFmtId="0" fontId="6" fillId="0" borderId="7" xfId="116" applyNumberFormat="1" applyFont="1" applyBorder="1" applyAlignment="1">
      <alignment horizontal="left" vertical="center" wrapText="1"/>
    </xf>
    <xf numFmtId="0" fontId="6" fillId="0" borderId="7" xfId="116" applyNumberFormat="1" applyFont="1" applyFill="1" applyBorder="1" applyAlignment="1">
      <alignment horizontal="left" vertical="center" wrapText="1"/>
    </xf>
    <xf numFmtId="176" fontId="0" fillId="0" borderId="10" xfId="0" applyNumberFormat="1" applyBorder="1">
      <alignment vertical="center"/>
    </xf>
    <xf numFmtId="176" fontId="0" fillId="0" borderId="10" xfId="0" applyNumberFormat="1" applyBorder="1" applyAlignment="1">
      <alignment horizontal="center" vertical="center"/>
    </xf>
    <xf numFmtId="0" fontId="18" fillId="0" borderId="0" xfId="0" applyFont="1" applyAlignment="1">
      <alignment vertical="center"/>
    </xf>
    <xf numFmtId="0" fontId="1" fillId="0" borderId="0" xfId="0" applyNumberFormat="1" applyFont="1" applyAlignment="1">
      <alignment horizontal="center" vertical="center"/>
    </xf>
    <xf numFmtId="0" fontId="45" fillId="0" borderId="1" xfId="0" applyNumberFormat="1" applyFont="1" applyBorder="1" applyAlignment="1">
      <alignment horizontal="center" vertical="center"/>
    </xf>
    <xf numFmtId="0" fontId="18" fillId="0" borderId="0" xfId="0" applyFont="1" applyFill="1" applyBorder="1" applyAlignment="1">
      <alignment vertical="center"/>
    </xf>
    <xf numFmtId="0" fontId="5" fillId="0" borderId="1" xfId="0" applyNumberFormat="1" applyFont="1" applyBorder="1" applyAlignment="1">
      <alignment horizontal="center" vertical="center"/>
    </xf>
    <xf numFmtId="0" fontId="5" fillId="0" borderId="0" xfId="0" applyNumberFormat="1" applyFont="1" applyFill="1" applyBorder="1" applyAlignment="1">
      <alignment horizontal="center" vertical="center"/>
    </xf>
    <xf numFmtId="178" fontId="5" fillId="0" borderId="1" xfId="0" applyNumberFormat="1" applyFont="1" applyBorder="1" applyAlignment="1">
      <alignment horizontal="center" vertical="center"/>
    </xf>
    <xf numFmtId="178" fontId="5" fillId="0" borderId="0" xfId="0" applyNumberFormat="1" applyFont="1" applyFill="1" applyBorder="1" applyAlignment="1">
      <alignment horizontal="center" vertical="center"/>
    </xf>
    <xf numFmtId="0" fontId="5" fillId="0" borderId="1" xfId="0" applyFont="1" applyBorder="1" applyAlignment="1">
      <alignment horizontal="center" vertical="center" wrapText="1"/>
    </xf>
    <xf numFmtId="178" fontId="5" fillId="0" borderId="1" xfId="0" applyNumberFormat="1" applyFont="1" applyBorder="1" applyAlignment="1">
      <alignment horizontal="center" vertical="center" wrapText="1"/>
    </xf>
    <xf numFmtId="0" fontId="4" fillId="0" borderId="1" xfId="0" applyNumberFormat="1" applyFont="1" applyBorder="1" applyAlignment="1">
      <alignment horizontal="center" vertical="center"/>
    </xf>
    <xf numFmtId="177" fontId="46" fillId="0" borderId="1" xfId="115" applyNumberFormat="1" applyFont="1" applyBorder="1" applyAlignment="1">
      <alignment horizontal="center" vertical="center"/>
    </xf>
    <xf numFmtId="177" fontId="47" fillId="0" borderId="1" xfId="115" applyNumberFormat="1" applyFont="1" applyBorder="1" applyAlignment="1">
      <alignment horizontal="left" vertical="center" wrapText="1"/>
    </xf>
    <xf numFmtId="177" fontId="47" fillId="0" borderId="1" xfId="115" applyNumberFormat="1" applyFont="1" applyBorder="1" applyAlignment="1">
      <alignment horizontal="left" vertical="center"/>
    </xf>
    <xf numFmtId="0" fontId="48" fillId="0" borderId="1" xfId="115" applyNumberFormat="1" applyFont="1" applyFill="1" applyBorder="1" applyAlignment="1">
      <alignment horizontal="center" vertical="center"/>
    </xf>
    <xf numFmtId="0" fontId="47" fillId="0" borderId="1" xfId="0" applyNumberFormat="1" applyFont="1" applyFill="1" applyBorder="1" applyAlignment="1">
      <alignment horizontal="center" vertical="center" shrinkToFit="1"/>
    </xf>
    <xf numFmtId="0" fontId="48" fillId="0" borderId="1" xfId="0" applyNumberFormat="1" applyFont="1" applyFill="1" applyBorder="1" applyAlignment="1">
      <alignment horizontal="left" vertical="center" wrapText="1"/>
    </xf>
    <xf numFmtId="0" fontId="48" fillId="0" borderId="1" xfId="0" applyNumberFormat="1" applyFont="1" applyFill="1" applyBorder="1" applyAlignment="1">
      <alignment horizontal="center" vertical="center" wrapText="1"/>
    </xf>
    <xf numFmtId="0" fontId="47" fillId="0" borderId="1" xfId="0" applyNumberFormat="1" applyFont="1" applyFill="1" applyBorder="1" applyAlignment="1">
      <alignment horizontal="center" vertical="center" wrapText="1"/>
    </xf>
    <xf numFmtId="0" fontId="47" fillId="0" borderId="1" xfId="0" applyNumberFormat="1" applyFont="1" applyFill="1" applyBorder="1" applyAlignment="1">
      <alignment horizontal="center" vertical="center"/>
    </xf>
    <xf numFmtId="0" fontId="47" fillId="0" borderId="1" xfId="0" applyNumberFormat="1" applyFont="1" applyFill="1" applyBorder="1" applyAlignment="1">
      <alignment horizontal="left" vertical="center" wrapText="1"/>
    </xf>
    <xf numFmtId="176" fontId="47" fillId="0" borderId="1" xfId="0" applyNumberFormat="1" applyFont="1" applyFill="1" applyBorder="1" applyAlignment="1">
      <alignment horizontal="center" vertical="center" wrapText="1"/>
    </xf>
    <xf numFmtId="0" fontId="47" fillId="0" borderId="1" xfId="0" applyNumberFormat="1" applyFont="1" applyFill="1" applyBorder="1" applyAlignment="1">
      <alignment horizontal="right" vertical="center" shrinkToFit="1"/>
    </xf>
    <xf numFmtId="176" fontId="47" fillId="0" borderId="1" xfId="0" applyNumberFormat="1" applyFont="1" applyFill="1" applyBorder="1" applyAlignment="1">
      <alignment horizontal="center" vertical="center"/>
    </xf>
    <xf numFmtId="0" fontId="47" fillId="0" borderId="1" xfId="0" applyNumberFormat="1" applyFont="1" applyFill="1" applyBorder="1" applyAlignment="1">
      <alignment vertical="center" wrapText="1"/>
    </xf>
    <xf numFmtId="0" fontId="47" fillId="0" borderId="1" xfId="0" applyNumberFormat="1" applyFont="1" applyFill="1" applyBorder="1" applyAlignment="1">
      <alignment horizontal="left" vertical="center" shrinkToFit="1"/>
    </xf>
    <xf numFmtId="0" fontId="47" fillId="0" borderId="1" xfId="0" applyNumberFormat="1" applyFont="1" applyFill="1" applyBorder="1" applyAlignment="1" applyProtection="1">
      <alignment horizontal="center" vertical="center" shrinkToFit="1"/>
      <protection locked="0"/>
    </xf>
    <xf numFmtId="0" fontId="47" fillId="0" borderId="1" xfId="0" applyNumberFormat="1" applyFont="1" applyFill="1" applyBorder="1" applyAlignment="1">
      <alignment horizontal="justify" vertical="center" wrapText="1"/>
    </xf>
    <xf numFmtId="0" fontId="48" fillId="0" borderId="1" xfId="0" applyNumberFormat="1" applyFont="1" applyFill="1" applyBorder="1" applyAlignment="1">
      <alignment horizontal="center" vertical="center" shrinkToFit="1"/>
    </xf>
    <xf numFmtId="0" fontId="48" fillId="0" borderId="1" xfId="0" applyNumberFormat="1" applyFont="1" applyFill="1" applyBorder="1" applyAlignment="1">
      <alignment vertical="center"/>
    </xf>
    <xf numFmtId="0" fontId="48" fillId="0" borderId="1" xfId="0" applyNumberFormat="1" applyFont="1" applyFill="1" applyBorder="1" applyAlignment="1">
      <alignment horizontal="center" vertical="center"/>
    </xf>
    <xf numFmtId="176" fontId="49" fillId="0" borderId="1" xfId="115" applyNumberFormat="1" applyFont="1" applyFill="1" applyBorder="1" applyAlignment="1">
      <alignment horizontal="center" vertical="center" wrapText="1"/>
    </xf>
    <xf numFmtId="1" fontId="47" fillId="0" borderId="1" xfId="0" applyNumberFormat="1" applyFont="1" applyFill="1" applyBorder="1" applyAlignment="1">
      <alignment horizontal="center" vertical="center"/>
    </xf>
    <xf numFmtId="0" fontId="47" fillId="0" borderId="1" xfId="0" applyNumberFormat="1" applyFont="1" applyFill="1" applyBorder="1" applyAlignment="1">
      <alignment vertical="center"/>
    </xf>
    <xf numFmtId="0" fontId="48" fillId="0" borderId="1" xfId="0" applyNumberFormat="1" applyFont="1" applyFill="1" applyBorder="1" applyAlignment="1">
      <alignment vertical="center" wrapText="1"/>
    </xf>
    <xf numFmtId="0" fontId="50" fillId="0" borderId="11" xfId="0" applyNumberFormat="1" applyFont="1" applyFill="1" applyBorder="1" applyAlignment="1">
      <alignment horizontal="left" vertical="center" wrapText="1"/>
    </xf>
    <xf numFmtId="0" fontId="50" fillId="0" borderId="12" xfId="0" applyNumberFormat="1" applyFont="1" applyFill="1" applyBorder="1" applyAlignment="1">
      <alignment horizontal="left" vertical="center" wrapText="1"/>
    </xf>
    <xf numFmtId="0" fontId="50" fillId="0" borderId="13" xfId="0" applyNumberFormat="1" applyFont="1" applyFill="1" applyBorder="1" applyAlignment="1">
      <alignment horizontal="left" vertical="center" wrapText="1"/>
    </xf>
    <xf numFmtId="0" fontId="50" fillId="0" borderId="14" xfId="0" applyNumberFormat="1" applyFont="1" applyFill="1" applyBorder="1" applyAlignment="1">
      <alignment horizontal="left" vertical="center" wrapText="1"/>
    </xf>
    <xf numFmtId="0" fontId="50" fillId="0" borderId="0" xfId="0" applyNumberFormat="1" applyFont="1" applyFill="1" applyBorder="1" applyAlignment="1">
      <alignment horizontal="left" vertical="center" wrapText="1"/>
    </xf>
    <xf numFmtId="0" fontId="50" fillId="0" borderId="15" xfId="0" applyNumberFormat="1" applyFont="1" applyFill="1" applyBorder="1" applyAlignment="1">
      <alignment horizontal="left" vertical="center" wrapText="1"/>
    </xf>
    <xf numFmtId="0" fontId="50" fillId="0" borderId="16" xfId="0" applyNumberFormat="1" applyFont="1" applyFill="1" applyBorder="1" applyAlignment="1">
      <alignment horizontal="left" vertical="center" wrapText="1"/>
    </xf>
    <xf numFmtId="0" fontId="50" fillId="0" borderId="4" xfId="0" applyNumberFormat="1" applyFont="1" applyFill="1" applyBorder="1" applyAlignment="1">
      <alignment horizontal="left" vertical="center" wrapText="1"/>
    </xf>
    <xf numFmtId="0" fontId="50" fillId="0" borderId="17" xfId="0" applyNumberFormat="1" applyFont="1" applyFill="1" applyBorder="1" applyAlignment="1">
      <alignment horizontal="left" vertical="center" wrapText="1"/>
    </xf>
    <xf numFmtId="0" fontId="48" fillId="0" borderId="1" xfId="0" applyNumberFormat="1" applyFont="1" applyFill="1" applyBorder="1" applyAlignment="1">
      <alignment horizontal="justify" vertical="center"/>
    </xf>
    <xf numFmtId="0" fontId="51" fillId="0" borderId="1" xfId="0" applyFont="1" applyBorder="1" applyAlignment="1">
      <alignment horizontal="center" vertical="center"/>
    </xf>
    <xf numFmtId="0" fontId="4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52" fillId="0" borderId="1" xfId="0" applyFont="1" applyBorder="1" applyAlignment="1">
      <alignment horizontal="center" vertical="center" wrapText="1"/>
    </xf>
    <xf numFmtId="57" fontId="4" fillId="0" borderId="1" xfId="0" applyNumberFormat="1" applyFont="1" applyBorder="1" applyAlignment="1">
      <alignment horizontal="center" vertical="center" wrapText="1"/>
    </xf>
    <xf numFmtId="0" fontId="4" fillId="0" borderId="6" xfId="0" applyFont="1" applyBorder="1" applyAlignment="1">
      <alignment vertical="top" wrapText="1"/>
    </xf>
    <xf numFmtId="0" fontId="4" fillId="0" borderId="7" xfId="0" applyFont="1" applyBorder="1" applyAlignment="1">
      <alignment vertical="top"/>
    </xf>
    <xf numFmtId="0" fontId="6" fillId="0" borderId="1"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18" fillId="0" borderId="0" xfId="0" applyFont="1" applyAlignment="1">
      <alignment horizontal="center" vertical="center"/>
    </xf>
  </cellXfs>
  <cellStyles count="141">
    <cellStyle name="常规" xfId="0" builtinId="0"/>
    <cellStyle name="货币[0]" xfId="1" builtinId="7"/>
    <cellStyle name="20% - 强调文字颜色 1 2" xfId="2"/>
    <cellStyle name="20% - 强调文字颜色 3" xfId="3" builtinId="38"/>
    <cellStyle name="输入" xfId="4" builtinId="20"/>
    <cellStyle name="货币" xfId="5" builtinId="4"/>
    <cellStyle name="千位分隔[0]" xfId="6" builtinId="6"/>
    <cellStyle name="计算 2" xfId="7"/>
    <cellStyle name="40% - 强调文字颜色 3" xfId="8" builtinId="39"/>
    <cellStyle name="差" xfId="9" builtinId="27"/>
    <cellStyle name="千位分隔" xfId="10" builtinId="3"/>
    <cellStyle name="20% - 强调文字颜色 3 2 2" xfId="11"/>
    <cellStyle name="60% - 强调文字颜色 3" xfId="12" builtinId="40"/>
    <cellStyle name="超链接" xfId="13" builtinId="8"/>
    <cellStyle name="40% - 强调文字颜色 1 2 2" xfId="14"/>
    <cellStyle name="百分比" xfId="15" builtinId="5"/>
    <cellStyle name="20% - 强调文字颜色 2 2 2" xfId="16"/>
    <cellStyle name="已访问的超链接" xfId="17" builtinId="9"/>
    <cellStyle name="常规 6" xfId="18"/>
    <cellStyle name="注释" xfId="19" builtinId="10"/>
    <cellStyle name="60% - 强调文字颜色 2" xfId="20" builtinId="36"/>
    <cellStyle name="标题 4" xfId="21" builtinId="19"/>
    <cellStyle name="警告文本" xfId="22" builtinId="11"/>
    <cellStyle name="标题 4 2 2" xfId="23"/>
    <cellStyle name="_ET_STYLE_NoName_00_" xfId="24"/>
    <cellStyle name="60% - 强调文字颜色 2 2 2" xfId="25"/>
    <cellStyle name="标题" xfId="26" builtinId="15"/>
    <cellStyle name="解释性文本" xfId="27" builtinId="53"/>
    <cellStyle name="标题 1" xfId="28" builtinId="16"/>
    <cellStyle name="标题 2" xfId="29" builtinId="17"/>
    <cellStyle name="60% - 强调文字颜色 1" xfId="30" builtinId="32"/>
    <cellStyle name="标题 3" xfId="31" builtinId="18"/>
    <cellStyle name="60% - 强调文字颜色 4" xfId="32" builtinId="44"/>
    <cellStyle name="输出" xfId="33" builtinId="21"/>
    <cellStyle name="计算" xfId="34" builtinId="22"/>
    <cellStyle name="40% - 强调文字颜色 4 2" xfId="35"/>
    <cellStyle name="检查单元格" xfId="36" builtinId="23"/>
    <cellStyle name="20% - 强调文字颜色 6" xfId="37" builtinId="50"/>
    <cellStyle name="强调文字颜色 2" xfId="38" builtinId="33"/>
    <cellStyle name="链接单元格" xfId="39" builtinId="24"/>
    <cellStyle name="40% - 强调文字颜色 1 2" xfId="40"/>
    <cellStyle name="汇总" xfId="41" builtinId="25"/>
    <cellStyle name="好" xfId="42" builtinId="26"/>
    <cellStyle name="40% - 强调文字颜色 2 2" xfId="43"/>
    <cellStyle name="适中" xfId="44" builtinId="28"/>
    <cellStyle name="20% - 强调文字颜色 5" xfId="45" builtinId="46"/>
    <cellStyle name="强调文字颜色 1" xfId="46" builtinId="29"/>
    <cellStyle name="20% - 强调文字颜色 1" xfId="47" builtinId="30"/>
    <cellStyle name="40% - 强调文字颜色 1" xfId="48" builtinId="31"/>
    <cellStyle name="输出 2" xfId="49"/>
    <cellStyle name="20% - 强调文字颜色 2" xfId="50" builtinId="34"/>
    <cellStyle name="40% - 强调文字颜色 2" xfId="51" builtinId="35"/>
    <cellStyle name="强调文字颜色 3" xfId="52" builtinId="37"/>
    <cellStyle name="20% - 强调文字颜色 4 2 2" xfId="53"/>
    <cellStyle name="强调文字颜色 4" xfId="54" builtinId="41"/>
    <cellStyle name="20% - 强调文字颜色 4" xfId="55" builtinId="42"/>
    <cellStyle name="40% - 强调文字颜色 4" xfId="56" builtinId="43"/>
    <cellStyle name="强调文字颜色 5" xfId="57" builtinId="45"/>
    <cellStyle name="40% - 强调文字颜色 5" xfId="58" builtinId="47"/>
    <cellStyle name="60% - 强调文字颜色 5" xfId="59" builtinId="48"/>
    <cellStyle name="强调文字颜色 6" xfId="60" builtinId="49"/>
    <cellStyle name="适中 2" xfId="61"/>
    <cellStyle name="40% - 强调文字颜色 6" xfId="62" builtinId="51"/>
    <cellStyle name="60% - 强调文字颜色 6" xfId="63" builtinId="52"/>
    <cellStyle name="20% - 强调文字颜色 3 2" xfId="64"/>
    <cellStyle name="20% - 强调文字颜色 1 2 2" xfId="65"/>
    <cellStyle name="输出 2 2" xfId="66"/>
    <cellStyle name="20% - 强调文字颜色 2 2" xfId="67"/>
    <cellStyle name="常规 3" xfId="68"/>
    <cellStyle name="20% - 强调文字颜色 4 2" xfId="69"/>
    <cellStyle name="20% - 强调文字颜色 5 2" xfId="70"/>
    <cellStyle name="20% - 强调文字颜色 5 2 2" xfId="71"/>
    <cellStyle name="20% - 强调文字颜色 6 2" xfId="72"/>
    <cellStyle name="20% - 强调文字颜色 6 2 2" xfId="73"/>
    <cellStyle name="40% - 强调文字颜色 2 2 2" xfId="74"/>
    <cellStyle name="计算 2 2" xfId="75"/>
    <cellStyle name="40% - 强调文字颜色 3 2" xfId="76"/>
    <cellStyle name="40% - 强调文字颜色 3 2 2" xfId="77"/>
    <cellStyle name="检查单元格 2" xfId="78"/>
    <cellStyle name="40% - 强调文字颜色 4 2 2" xfId="79"/>
    <cellStyle name="40% - 强调文字颜色 5 2" xfId="80"/>
    <cellStyle name="40% - 强调文字颜色 5 2 2" xfId="81"/>
    <cellStyle name="适中 2 2" xfId="82"/>
    <cellStyle name="40% - 强调文字颜色 6 2" xfId="83"/>
    <cellStyle name="40% - 强调文字颜色 6 2 2" xfId="84"/>
    <cellStyle name="60% - 强调文字颜色 1 2" xfId="85"/>
    <cellStyle name="60% - 强调文字颜色 1 2 2" xfId="86"/>
    <cellStyle name="常规 5" xfId="87"/>
    <cellStyle name="60% - 强调文字颜色 2 2" xfId="88"/>
    <cellStyle name="60% - 强调文字颜色 3 2" xfId="89"/>
    <cellStyle name="60% - 强调文字颜色 3 2 2" xfId="90"/>
    <cellStyle name="60% - 强调文字颜色 4 2" xfId="91"/>
    <cellStyle name="60% - 强调文字颜色 4 2 2" xfId="92"/>
    <cellStyle name="60% - 强调文字颜色 5 2" xfId="93"/>
    <cellStyle name="60% - 强调文字颜色 5 2 2" xfId="94"/>
    <cellStyle name="60% - 强调文字颜色 6 2" xfId="95"/>
    <cellStyle name="60% - 强调文字颜色 6 2 2" xfId="96"/>
    <cellStyle name="ColLevel_0" xfId="97"/>
    <cellStyle name="RowLevel_0" xfId="98"/>
    <cellStyle name="标题 1 2" xfId="99"/>
    <cellStyle name="标题 1 2 2" xfId="100"/>
    <cellStyle name="标题 2 2" xfId="101"/>
    <cellStyle name="标题 2 2 2" xfId="102"/>
    <cellStyle name="标题 3 2" xfId="103"/>
    <cellStyle name="标题 3 2 2" xfId="104"/>
    <cellStyle name="标题 4 2" xfId="105"/>
    <cellStyle name="标题 5" xfId="106"/>
    <cellStyle name="标题 5 2" xfId="107"/>
    <cellStyle name="差 2" xfId="108"/>
    <cellStyle name="差 2 2" xfId="109"/>
    <cellStyle name="常规 10" xfId="110"/>
    <cellStyle name="常规 2" xfId="111"/>
    <cellStyle name="常规 2 2" xfId="112"/>
    <cellStyle name="常规 4" xfId="113"/>
    <cellStyle name="常规 7" xfId="114"/>
    <cellStyle name="常规 74" xfId="115"/>
    <cellStyle name="常规 8" xfId="116"/>
    <cellStyle name="常规 9" xfId="117"/>
    <cellStyle name="好 2" xfId="118"/>
    <cellStyle name="汇总 2" xfId="119"/>
    <cellStyle name="汇总 2 2" xfId="120"/>
    <cellStyle name="解释性文本 2" xfId="121"/>
    <cellStyle name="警告文本 2" xfId="122"/>
    <cellStyle name="链接单元格 2" xfId="123"/>
    <cellStyle name="链接单元格 2 2" xfId="124"/>
    <cellStyle name="强调文字颜色 1 2" xfId="125"/>
    <cellStyle name="强调文字颜色 1 2 2" xfId="126"/>
    <cellStyle name="强调文字颜色 2 2" xfId="127"/>
    <cellStyle name="强调文字颜色 2 2 2" xfId="128"/>
    <cellStyle name="强调文字颜色 3 2" xfId="129"/>
    <cellStyle name="强调文字颜色 3 2 2" xfId="130"/>
    <cellStyle name="强调文字颜色 4 2" xfId="131"/>
    <cellStyle name="强调文字颜色 4 2 2" xfId="132"/>
    <cellStyle name="强调文字颜色 5 2" xfId="133"/>
    <cellStyle name="强调文字颜色 5 2 2" xfId="134"/>
    <cellStyle name="强调文字颜色 6 2" xfId="135"/>
    <cellStyle name="强调文字颜色 6 2 2" xfId="136"/>
    <cellStyle name="输入 2" xfId="137"/>
    <cellStyle name="一般_DD-GMN2001" xfId="138"/>
    <cellStyle name="注释 2" xfId="139"/>
    <cellStyle name="표준_030621" xfId="140"/>
  </cellStyles>
  <tableStyles count="0" defaultTableStyle="TableStyleMedium9"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4" Type="http://schemas.openxmlformats.org/officeDocument/2006/relationships/sharedStrings" Target="sharedStrings.xml"/><Relationship Id="rId13" Type="http://schemas.openxmlformats.org/officeDocument/2006/relationships/styles" Target="styles.xml"/><Relationship Id="rId12" Type="http://schemas.openxmlformats.org/officeDocument/2006/relationships/theme" Target="theme/theme1.xml"/><Relationship Id="rId11" Type="http://schemas.openxmlformats.org/officeDocument/2006/relationships/customXml" Target="../customXml/item1.xml"/><Relationship Id="rId10" Type="http://schemas.openxmlformats.org/officeDocument/2006/relationships/worksheet" Target="worksheets/sheet10.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1</xdr:col>
      <xdr:colOff>1379220</xdr:colOff>
      <xdr:row>0</xdr:row>
      <xdr:rowOff>0</xdr:rowOff>
    </xdr:from>
    <xdr:to>
      <xdr:col>1</xdr:col>
      <xdr:colOff>1379220</xdr:colOff>
      <xdr:row>1</xdr:row>
      <xdr:rowOff>82550</xdr:rowOff>
    </xdr:to>
    <xdr:pic>
      <xdr:nvPicPr>
        <xdr:cNvPr id="2" name="Text Box 50"/>
        <xdr:cNvPicPr>
          <a:picLocks noChangeArrowheads="1"/>
        </xdr:cNvPicPr>
      </xdr:nvPicPr>
      <xdr:blipFill>
        <a:blip r:embed="rId1">
          <a:extLst>
            <a:ext uri="{28A0092B-C50C-407E-A947-70E740481C1C}">
              <a14:useLocalDpi xmlns:a14="http://schemas.microsoft.com/office/drawing/2010/main" val="0"/>
            </a:ext>
          </a:extLst>
        </a:blip>
        <a:srcRect/>
        <a:stretch>
          <a:fillRect/>
        </a:stretch>
      </xdr:blipFill>
      <xdr:spPr>
        <a:xfrm>
          <a:off x="1953895" y="0"/>
          <a:ext cx="0" cy="431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1379220</xdr:colOff>
      <xdr:row>0</xdr:row>
      <xdr:rowOff>0</xdr:rowOff>
    </xdr:from>
    <xdr:to>
      <xdr:col>1</xdr:col>
      <xdr:colOff>1379220</xdr:colOff>
      <xdr:row>1</xdr:row>
      <xdr:rowOff>82550</xdr:rowOff>
    </xdr:to>
    <xdr:pic>
      <xdr:nvPicPr>
        <xdr:cNvPr id="3" name="Text Box 50"/>
        <xdr:cNvPicPr>
          <a:picLocks noChangeArrowheads="1"/>
        </xdr:cNvPicPr>
      </xdr:nvPicPr>
      <xdr:blipFill>
        <a:blip r:embed="rId1">
          <a:extLst>
            <a:ext uri="{28A0092B-C50C-407E-A947-70E740481C1C}">
              <a14:useLocalDpi xmlns:a14="http://schemas.microsoft.com/office/drawing/2010/main" val="0"/>
            </a:ext>
          </a:extLst>
        </a:blip>
        <a:srcRect/>
        <a:stretch>
          <a:fillRect/>
        </a:stretch>
      </xdr:blipFill>
      <xdr:spPr>
        <a:xfrm>
          <a:off x="1953895" y="0"/>
          <a:ext cx="0" cy="431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1379220</xdr:colOff>
      <xdr:row>0</xdr:row>
      <xdr:rowOff>0</xdr:rowOff>
    </xdr:from>
    <xdr:to>
      <xdr:col>1</xdr:col>
      <xdr:colOff>1379220</xdr:colOff>
      <xdr:row>1</xdr:row>
      <xdr:rowOff>82550</xdr:rowOff>
    </xdr:to>
    <xdr:pic>
      <xdr:nvPicPr>
        <xdr:cNvPr id="4" name="Text Box 50"/>
        <xdr:cNvPicPr>
          <a:picLocks noChangeArrowheads="1"/>
        </xdr:cNvPicPr>
      </xdr:nvPicPr>
      <xdr:blipFill>
        <a:blip r:embed="rId1">
          <a:extLst>
            <a:ext uri="{28A0092B-C50C-407E-A947-70E740481C1C}">
              <a14:useLocalDpi xmlns:a14="http://schemas.microsoft.com/office/drawing/2010/main" val="0"/>
            </a:ext>
          </a:extLst>
        </a:blip>
        <a:srcRect/>
        <a:stretch>
          <a:fillRect/>
        </a:stretch>
      </xdr:blipFill>
      <xdr:spPr>
        <a:xfrm>
          <a:off x="1953895" y="0"/>
          <a:ext cx="0" cy="431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685800</xdr:colOff>
      <xdr:row>0</xdr:row>
      <xdr:rowOff>0</xdr:rowOff>
    </xdr:from>
    <xdr:to>
      <xdr:col>1</xdr:col>
      <xdr:colOff>688340</xdr:colOff>
      <xdr:row>0</xdr:row>
      <xdr:rowOff>179070</xdr:rowOff>
    </xdr:to>
    <xdr:pic>
      <xdr:nvPicPr>
        <xdr:cNvPr id="5" name="Text Box 50"/>
        <xdr:cNvPicPr>
          <a:picLocks noChangeArrowheads="1"/>
        </xdr:cNvPicPr>
      </xdr:nvPicPr>
      <xdr:blipFill>
        <a:blip r:embed="rId1">
          <a:extLst>
            <a:ext uri="{28A0092B-C50C-407E-A947-70E740481C1C}">
              <a14:useLocalDpi xmlns:a14="http://schemas.microsoft.com/office/drawing/2010/main" val="0"/>
            </a:ext>
          </a:extLst>
        </a:blip>
        <a:srcRect/>
        <a:stretch>
          <a:fillRect/>
        </a:stretch>
      </xdr:blipFill>
      <xdr:spPr>
        <a:xfrm>
          <a:off x="1260475" y="0"/>
          <a:ext cx="2540" cy="1790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685800</xdr:colOff>
      <xdr:row>0</xdr:row>
      <xdr:rowOff>0</xdr:rowOff>
    </xdr:from>
    <xdr:to>
      <xdr:col>1</xdr:col>
      <xdr:colOff>688340</xdr:colOff>
      <xdr:row>0</xdr:row>
      <xdr:rowOff>179070</xdr:rowOff>
    </xdr:to>
    <xdr:pic>
      <xdr:nvPicPr>
        <xdr:cNvPr id="6" name="Text Box 50"/>
        <xdr:cNvPicPr>
          <a:picLocks noChangeArrowheads="1"/>
        </xdr:cNvPicPr>
      </xdr:nvPicPr>
      <xdr:blipFill>
        <a:blip r:embed="rId1">
          <a:extLst>
            <a:ext uri="{28A0092B-C50C-407E-A947-70E740481C1C}">
              <a14:useLocalDpi xmlns:a14="http://schemas.microsoft.com/office/drawing/2010/main" val="0"/>
            </a:ext>
          </a:extLst>
        </a:blip>
        <a:srcRect/>
        <a:stretch>
          <a:fillRect/>
        </a:stretch>
      </xdr:blipFill>
      <xdr:spPr>
        <a:xfrm>
          <a:off x="1260475" y="0"/>
          <a:ext cx="2540" cy="1790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685800</xdr:colOff>
      <xdr:row>0</xdr:row>
      <xdr:rowOff>0</xdr:rowOff>
    </xdr:from>
    <xdr:to>
      <xdr:col>1</xdr:col>
      <xdr:colOff>688340</xdr:colOff>
      <xdr:row>0</xdr:row>
      <xdr:rowOff>179070</xdr:rowOff>
    </xdr:to>
    <xdr:pic>
      <xdr:nvPicPr>
        <xdr:cNvPr id="7" name="Text Box 50"/>
        <xdr:cNvPicPr>
          <a:picLocks noChangeArrowheads="1"/>
        </xdr:cNvPicPr>
      </xdr:nvPicPr>
      <xdr:blipFill>
        <a:blip r:embed="rId1">
          <a:extLst>
            <a:ext uri="{28A0092B-C50C-407E-A947-70E740481C1C}">
              <a14:useLocalDpi xmlns:a14="http://schemas.microsoft.com/office/drawing/2010/main" val="0"/>
            </a:ext>
          </a:extLst>
        </a:blip>
        <a:srcRect/>
        <a:stretch>
          <a:fillRect/>
        </a:stretch>
      </xdr:blipFill>
      <xdr:spPr>
        <a:xfrm>
          <a:off x="1260475" y="0"/>
          <a:ext cx="2540" cy="1790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1379220</xdr:colOff>
      <xdr:row>0</xdr:row>
      <xdr:rowOff>0</xdr:rowOff>
    </xdr:from>
    <xdr:to>
      <xdr:col>1</xdr:col>
      <xdr:colOff>1379220</xdr:colOff>
      <xdr:row>1</xdr:row>
      <xdr:rowOff>82550</xdr:rowOff>
    </xdr:to>
    <xdr:pic>
      <xdr:nvPicPr>
        <xdr:cNvPr id="8" name="Text Box 50"/>
        <xdr:cNvPicPr>
          <a:picLocks noChangeArrowheads="1"/>
        </xdr:cNvPicPr>
      </xdr:nvPicPr>
      <xdr:blipFill>
        <a:blip r:embed="rId1">
          <a:extLst>
            <a:ext uri="{28A0092B-C50C-407E-A947-70E740481C1C}">
              <a14:useLocalDpi xmlns:a14="http://schemas.microsoft.com/office/drawing/2010/main" val="0"/>
            </a:ext>
          </a:extLst>
        </a:blip>
        <a:srcRect/>
        <a:stretch>
          <a:fillRect/>
        </a:stretch>
      </xdr:blipFill>
      <xdr:spPr>
        <a:xfrm>
          <a:off x="1953895" y="0"/>
          <a:ext cx="0" cy="431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1379220</xdr:colOff>
      <xdr:row>0</xdr:row>
      <xdr:rowOff>0</xdr:rowOff>
    </xdr:from>
    <xdr:to>
      <xdr:col>1</xdr:col>
      <xdr:colOff>1379220</xdr:colOff>
      <xdr:row>1</xdr:row>
      <xdr:rowOff>82550</xdr:rowOff>
    </xdr:to>
    <xdr:pic>
      <xdr:nvPicPr>
        <xdr:cNvPr id="9" name="Text Box 50"/>
        <xdr:cNvPicPr>
          <a:picLocks noChangeArrowheads="1"/>
        </xdr:cNvPicPr>
      </xdr:nvPicPr>
      <xdr:blipFill>
        <a:blip r:embed="rId1">
          <a:extLst>
            <a:ext uri="{28A0092B-C50C-407E-A947-70E740481C1C}">
              <a14:useLocalDpi xmlns:a14="http://schemas.microsoft.com/office/drawing/2010/main" val="0"/>
            </a:ext>
          </a:extLst>
        </a:blip>
        <a:srcRect/>
        <a:stretch>
          <a:fillRect/>
        </a:stretch>
      </xdr:blipFill>
      <xdr:spPr>
        <a:xfrm>
          <a:off x="1953895" y="0"/>
          <a:ext cx="0" cy="431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1379220</xdr:colOff>
      <xdr:row>0</xdr:row>
      <xdr:rowOff>0</xdr:rowOff>
    </xdr:from>
    <xdr:to>
      <xdr:col>1</xdr:col>
      <xdr:colOff>1379220</xdr:colOff>
      <xdr:row>1</xdr:row>
      <xdr:rowOff>82550</xdr:rowOff>
    </xdr:to>
    <xdr:pic>
      <xdr:nvPicPr>
        <xdr:cNvPr id="10" name="Text Box 50"/>
        <xdr:cNvPicPr>
          <a:picLocks noChangeArrowheads="1"/>
        </xdr:cNvPicPr>
      </xdr:nvPicPr>
      <xdr:blipFill>
        <a:blip r:embed="rId1">
          <a:extLst>
            <a:ext uri="{28A0092B-C50C-407E-A947-70E740481C1C}">
              <a14:useLocalDpi xmlns:a14="http://schemas.microsoft.com/office/drawing/2010/main" val="0"/>
            </a:ext>
          </a:extLst>
        </a:blip>
        <a:srcRect/>
        <a:stretch>
          <a:fillRect/>
        </a:stretch>
      </xdr:blipFill>
      <xdr:spPr>
        <a:xfrm>
          <a:off x="1953895" y="0"/>
          <a:ext cx="0" cy="431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685800</xdr:colOff>
      <xdr:row>0</xdr:row>
      <xdr:rowOff>0</xdr:rowOff>
    </xdr:from>
    <xdr:to>
      <xdr:col>1</xdr:col>
      <xdr:colOff>688340</xdr:colOff>
      <xdr:row>0</xdr:row>
      <xdr:rowOff>177800</xdr:rowOff>
    </xdr:to>
    <xdr:pic>
      <xdr:nvPicPr>
        <xdr:cNvPr id="11" name="Text Box 50"/>
        <xdr:cNvPicPr>
          <a:picLocks noChangeArrowheads="1"/>
        </xdr:cNvPicPr>
      </xdr:nvPicPr>
      <xdr:blipFill>
        <a:blip r:embed="rId1">
          <a:extLst>
            <a:ext uri="{28A0092B-C50C-407E-A947-70E740481C1C}">
              <a14:useLocalDpi xmlns:a14="http://schemas.microsoft.com/office/drawing/2010/main" val="0"/>
            </a:ext>
          </a:extLst>
        </a:blip>
        <a:srcRect/>
        <a:stretch>
          <a:fillRect/>
        </a:stretch>
      </xdr:blipFill>
      <xdr:spPr>
        <a:xfrm>
          <a:off x="1260475" y="0"/>
          <a:ext cx="2540" cy="177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685800</xdr:colOff>
      <xdr:row>0</xdr:row>
      <xdr:rowOff>0</xdr:rowOff>
    </xdr:from>
    <xdr:to>
      <xdr:col>1</xdr:col>
      <xdr:colOff>688340</xdr:colOff>
      <xdr:row>0</xdr:row>
      <xdr:rowOff>177800</xdr:rowOff>
    </xdr:to>
    <xdr:pic>
      <xdr:nvPicPr>
        <xdr:cNvPr id="12" name="Text Box 50"/>
        <xdr:cNvPicPr>
          <a:picLocks noChangeArrowheads="1"/>
        </xdr:cNvPicPr>
      </xdr:nvPicPr>
      <xdr:blipFill>
        <a:blip r:embed="rId1">
          <a:extLst>
            <a:ext uri="{28A0092B-C50C-407E-A947-70E740481C1C}">
              <a14:useLocalDpi xmlns:a14="http://schemas.microsoft.com/office/drawing/2010/main" val="0"/>
            </a:ext>
          </a:extLst>
        </a:blip>
        <a:srcRect/>
        <a:stretch>
          <a:fillRect/>
        </a:stretch>
      </xdr:blipFill>
      <xdr:spPr>
        <a:xfrm>
          <a:off x="1260475" y="0"/>
          <a:ext cx="2540" cy="177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685800</xdr:colOff>
      <xdr:row>0</xdr:row>
      <xdr:rowOff>0</xdr:rowOff>
    </xdr:from>
    <xdr:to>
      <xdr:col>1</xdr:col>
      <xdr:colOff>688340</xdr:colOff>
      <xdr:row>0</xdr:row>
      <xdr:rowOff>177800</xdr:rowOff>
    </xdr:to>
    <xdr:pic>
      <xdr:nvPicPr>
        <xdr:cNvPr id="13" name="Text Box 50"/>
        <xdr:cNvPicPr>
          <a:picLocks noChangeArrowheads="1"/>
        </xdr:cNvPicPr>
      </xdr:nvPicPr>
      <xdr:blipFill>
        <a:blip r:embed="rId1">
          <a:extLst>
            <a:ext uri="{28A0092B-C50C-407E-A947-70E740481C1C}">
              <a14:useLocalDpi xmlns:a14="http://schemas.microsoft.com/office/drawing/2010/main" val="0"/>
            </a:ext>
          </a:extLst>
        </a:blip>
        <a:srcRect/>
        <a:stretch>
          <a:fillRect/>
        </a:stretch>
      </xdr:blipFill>
      <xdr:spPr>
        <a:xfrm>
          <a:off x="1260475" y="0"/>
          <a:ext cx="2540" cy="177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685800</xdr:colOff>
      <xdr:row>3</xdr:row>
      <xdr:rowOff>0</xdr:rowOff>
    </xdr:from>
    <xdr:to>
      <xdr:col>1</xdr:col>
      <xdr:colOff>688340</xdr:colOff>
      <xdr:row>4</xdr:row>
      <xdr:rowOff>25400</xdr:rowOff>
    </xdr:to>
    <xdr:pic>
      <xdr:nvPicPr>
        <xdr:cNvPr id="14" name="Text Box 50"/>
        <xdr:cNvPicPr>
          <a:picLocks noChangeArrowheads="1"/>
        </xdr:cNvPicPr>
      </xdr:nvPicPr>
      <xdr:blipFill>
        <a:blip r:embed="rId1">
          <a:extLst>
            <a:ext uri="{28A0092B-C50C-407E-A947-70E740481C1C}">
              <a14:useLocalDpi xmlns:a14="http://schemas.microsoft.com/office/drawing/2010/main" val="0"/>
            </a:ext>
          </a:extLst>
        </a:blip>
        <a:srcRect/>
        <a:stretch>
          <a:fillRect/>
        </a:stretch>
      </xdr:blipFill>
      <xdr:spPr>
        <a:xfrm>
          <a:off x="1260475" y="720725"/>
          <a:ext cx="2540" cy="215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685800</xdr:colOff>
      <xdr:row>3</xdr:row>
      <xdr:rowOff>0</xdr:rowOff>
    </xdr:from>
    <xdr:to>
      <xdr:col>1</xdr:col>
      <xdr:colOff>688340</xdr:colOff>
      <xdr:row>4</xdr:row>
      <xdr:rowOff>25400</xdr:rowOff>
    </xdr:to>
    <xdr:pic>
      <xdr:nvPicPr>
        <xdr:cNvPr id="15" name="Text Box 50"/>
        <xdr:cNvPicPr>
          <a:picLocks noChangeArrowheads="1"/>
        </xdr:cNvPicPr>
      </xdr:nvPicPr>
      <xdr:blipFill>
        <a:blip r:embed="rId1">
          <a:extLst>
            <a:ext uri="{28A0092B-C50C-407E-A947-70E740481C1C}">
              <a14:useLocalDpi xmlns:a14="http://schemas.microsoft.com/office/drawing/2010/main" val="0"/>
            </a:ext>
          </a:extLst>
        </a:blip>
        <a:srcRect/>
        <a:stretch>
          <a:fillRect/>
        </a:stretch>
      </xdr:blipFill>
      <xdr:spPr>
        <a:xfrm>
          <a:off x="1260475" y="720725"/>
          <a:ext cx="2540" cy="215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685800</xdr:colOff>
      <xdr:row>3</xdr:row>
      <xdr:rowOff>0</xdr:rowOff>
    </xdr:from>
    <xdr:to>
      <xdr:col>1</xdr:col>
      <xdr:colOff>688340</xdr:colOff>
      <xdr:row>4</xdr:row>
      <xdr:rowOff>25400</xdr:rowOff>
    </xdr:to>
    <xdr:pic>
      <xdr:nvPicPr>
        <xdr:cNvPr id="16" name="Text Box 50"/>
        <xdr:cNvPicPr>
          <a:picLocks noChangeArrowheads="1"/>
        </xdr:cNvPicPr>
      </xdr:nvPicPr>
      <xdr:blipFill>
        <a:blip r:embed="rId1">
          <a:extLst>
            <a:ext uri="{28A0092B-C50C-407E-A947-70E740481C1C}">
              <a14:useLocalDpi xmlns:a14="http://schemas.microsoft.com/office/drawing/2010/main" val="0"/>
            </a:ext>
          </a:extLst>
        </a:blip>
        <a:srcRect/>
        <a:stretch>
          <a:fillRect/>
        </a:stretch>
      </xdr:blipFill>
      <xdr:spPr>
        <a:xfrm>
          <a:off x="1260475" y="720725"/>
          <a:ext cx="2540" cy="215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3"/>
  <sheetViews>
    <sheetView tabSelected="1" zoomScale="85" zoomScaleNormal="85" workbookViewId="0">
      <selection activeCell="M6" sqref="M6"/>
    </sheetView>
  </sheetViews>
  <sheetFormatPr defaultColWidth="9" defaultRowHeight="13.5"/>
  <cols>
    <col min="1" max="1" width="16.6333333333333" customWidth="1"/>
    <col min="3" max="3" width="7.18333333333333" customWidth="1"/>
    <col min="4" max="4" width="16.3666666666667" customWidth="1"/>
    <col min="5" max="5" width="20.45" customWidth="1"/>
    <col min="6" max="6" width="7.63333333333333" customWidth="1"/>
    <col min="8" max="8" width="15.3666666666667" customWidth="1"/>
  </cols>
  <sheetData>
    <row r="1" s="303" customFormat="1" ht="49.25" customHeight="1" spans="1:8">
      <c r="A1" s="348" t="s">
        <v>0</v>
      </c>
      <c r="B1" s="348"/>
      <c r="C1" s="348"/>
      <c r="D1" s="348"/>
      <c r="E1" s="348"/>
      <c r="F1" s="348"/>
      <c r="G1" s="348"/>
      <c r="H1" s="348"/>
    </row>
    <row r="2" s="303" customFormat="1" ht="39.65" customHeight="1" spans="1:8">
      <c r="A2" s="349" t="s">
        <v>1</v>
      </c>
      <c r="B2" s="349"/>
      <c r="C2" s="349"/>
      <c r="D2" s="349"/>
      <c r="E2" s="349"/>
      <c r="F2" s="349"/>
      <c r="G2" s="349"/>
      <c r="H2" s="349"/>
    </row>
    <row r="3" s="178" customFormat="1" ht="37.25" customHeight="1" spans="1:8">
      <c r="A3" s="350" t="s">
        <v>2</v>
      </c>
      <c r="B3" s="350" t="s">
        <v>3</v>
      </c>
      <c r="C3" s="350"/>
      <c r="D3" s="350"/>
      <c r="E3" s="350" t="s">
        <v>4</v>
      </c>
      <c r="F3" s="350" t="s">
        <v>5</v>
      </c>
      <c r="G3" s="350"/>
      <c r="H3" s="350"/>
    </row>
    <row r="4" s="178" customFormat="1" ht="37.25" customHeight="1" spans="1:8">
      <c r="A4" s="350" t="s">
        <v>6</v>
      </c>
      <c r="B4" s="350" t="s">
        <v>7</v>
      </c>
      <c r="C4" s="350"/>
      <c r="D4" s="350"/>
      <c r="E4" s="350" t="s">
        <v>8</v>
      </c>
      <c r="F4" s="350" t="s">
        <v>9</v>
      </c>
      <c r="G4" s="350"/>
      <c r="H4" s="350"/>
    </row>
    <row r="5" s="178" customFormat="1" ht="37.25" customHeight="1" spans="1:11">
      <c r="A5" s="350" t="s">
        <v>10</v>
      </c>
      <c r="B5" s="350" t="s">
        <v>11</v>
      </c>
      <c r="C5" s="350"/>
      <c r="D5" s="350"/>
      <c r="E5" s="350" t="s">
        <v>12</v>
      </c>
      <c r="F5" s="350" t="s">
        <v>13</v>
      </c>
      <c r="G5" s="350"/>
      <c r="H5" s="350"/>
      <c r="K5" s="358"/>
    </row>
    <row r="6" s="178" customFormat="1" ht="37.25" customHeight="1" spans="1:8">
      <c r="A6" s="350" t="s">
        <v>14</v>
      </c>
      <c r="B6" s="351" t="s">
        <v>15</v>
      </c>
      <c r="C6" s="350"/>
      <c r="D6" s="350"/>
      <c r="E6" s="350"/>
      <c r="F6" s="350"/>
      <c r="G6" s="350"/>
      <c r="H6" s="350"/>
    </row>
    <row r="7" s="178" customFormat="1" ht="35.4" customHeight="1" spans="1:8">
      <c r="A7" s="350" t="s">
        <v>16</v>
      </c>
      <c r="B7" s="352">
        <v>41122</v>
      </c>
      <c r="C7" s="350"/>
      <c r="D7" s="350"/>
      <c r="E7" s="350" t="s">
        <v>17</v>
      </c>
      <c r="F7" s="350">
        <v>199.99</v>
      </c>
      <c r="G7" s="350"/>
      <c r="H7" s="350"/>
    </row>
    <row r="8" s="178" customFormat="1" ht="35.4" customHeight="1" spans="1:8">
      <c r="A8" s="350" t="s">
        <v>18</v>
      </c>
      <c r="B8" s="350">
        <v>30334</v>
      </c>
      <c r="C8" s="350"/>
      <c r="D8" s="350"/>
      <c r="E8" s="350" t="s">
        <v>19</v>
      </c>
      <c r="F8" s="350">
        <v>192</v>
      </c>
      <c r="G8" s="350"/>
      <c r="H8" s="350"/>
    </row>
    <row r="9" s="178" customFormat="1" ht="35.4" customHeight="1" spans="1:8">
      <c r="A9" s="350" t="s">
        <v>20</v>
      </c>
      <c r="B9" s="350">
        <v>16987</v>
      </c>
      <c r="C9" s="350"/>
      <c r="D9" s="350"/>
      <c r="E9" s="350" t="s">
        <v>21</v>
      </c>
      <c r="F9" s="350">
        <v>32.26</v>
      </c>
      <c r="G9" s="350"/>
      <c r="H9" s="350"/>
    </row>
    <row r="10" s="178" customFormat="1" ht="35.4" customHeight="1" spans="1:8">
      <c r="A10" s="350" t="s">
        <v>22</v>
      </c>
      <c r="B10" s="350">
        <v>47792</v>
      </c>
      <c r="C10" s="350"/>
      <c r="D10" s="350"/>
      <c r="E10" s="350" t="s">
        <v>23</v>
      </c>
      <c r="F10" s="350">
        <v>16.2</v>
      </c>
      <c r="G10" s="350"/>
      <c r="H10" s="350"/>
    </row>
    <row r="11" s="178" customFormat="1" ht="38" customHeight="1" spans="1:8">
      <c r="A11" s="350" t="s">
        <v>24</v>
      </c>
      <c r="B11" s="350"/>
      <c r="C11" s="350"/>
      <c r="D11" s="350" t="s">
        <v>25</v>
      </c>
      <c r="E11" s="350"/>
      <c r="F11" s="350" t="s">
        <v>26</v>
      </c>
      <c r="G11" s="350"/>
      <c r="H11" s="350"/>
    </row>
    <row r="12" s="303" customFormat="1" ht="37.25" customHeight="1" spans="1:8">
      <c r="A12" s="350" t="s">
        <v>27</v>
      </c>
      <c r="B12" s="350"/>
      <c r="C12" s="350"/>
      <c r="D12" s="350"/>
      <c r="E12" s="350"/>
      <c r="F12" s="350"/>
      <c r="G12" s="350"/>
      <c r="H12" s="350"/>
    </row>
    <row r="13" s="178" customFormat="1" ht="44.25" customHeight="1" spans="1:8">
      <c r="A13" s="353" t="s">
        <v>28</v>
      </c>
      <c r="B13" s="354"/>
      <c r="C13" s="350" t="s">
        <v>29</v>
      </c>
      <c r="D13" s="350"/>
      <c r="E13" s="350" t="s">
        <v>30</v>
      </c>
      <c r="F13" s="350"/>
      <c r="G13" s="350" t="s">
        <v>31</v>
      </c>
      <c r="H13" s="350"/>
    </row>
    <row r="14" s="178" customFormat="1" ht="37.5" customHeight="1" spans="1:8">
      <c r="A14" s="350" t="s">
        <v>32</v>
      </c>
      <c r="B14" s="350"/>
      <c r="C14" s="350" t="s">
        <v>33</v>
      </c>
      <c r="D14" s="350"/>
      <c r="E14" s="350" t="s">
        <v>34</v>
      </c>
      <c r="F14" s="350"/>
      <c r="G14" s="350" t="s">
        <v>35</v>
      </c>
      <c r="H14" s="350"/>
    </row>
    <row r="15" s="178" customFormat="1" ht="29" customHeight="1" spans="1:8">
      <c r="A15" s="350" t="s">
        <v>36</v>
      </c>
      <c r="B15" s="350"/>
      <c r="C15" s="355" t="s">
        <v>37</v>
      </c>
      <c r="D15" s="350"/>
      <c r="E15" s="350" t="s">
        <v>38</v>
      </c>
      <c r="F15" s="350"/>
      <c r="G15" s="355" t="s">
        <v>39</v>
      </c>
      <c r="H15" s="355"/>
    </row>
    <row r="16" s="178" customFormat="1" ht="32.4" customHeight="1" spans="1:8">
      <c r="A16" s="350" t="s">
        <v>40</v>
      </c>
      <c r="B16" s="350"/>
      <c r="C16" s="350" t="s">
        <v>41</v>
      </c>
      <c r="D16" s="350"/>
      <c r="E16" s="350" t="s">
        <v>42</v>
      </c>
      <c r="F16" s="350"/>
      <c r="G16" s="350" t="s">
        <v>43</v>
      </c>
      <c r="H16" s="350"/>
    </row>
    <row r="17" s="178" customFormat="1" ht="32.4" customHeight="1" spans="1:8">
      <c r="A17" s="350" t="s">
        <v>44</v>
      </c>
      <c r="B17" s="350"/>
      <c r="C17" s="352">
        <v>40756</v>
      </c>
      <c r="D17" s="350"/>
      <c r="E17" s="350">
        <v>2012.01</v>
      </c>
      <c r="F17" s="350"/>
      <c r="G17" s="350">
        <v>2012.02</v>
      </c>
      <c r="H17" s="350"/>
    </row>
    <row r="18" s="178" customFormat="1" ht="32.4" customHeight="1" spans="1:8">
      <c r="A18" s="350" t="s">
        <v>45</v>
      </c>
      <c r="B18" s="350"/>
      <c r="C18" s="350" t="s">
        <v>46</v>
      </c>
      <c r="D18" s="350"/>
      <c r="E18" s="350" t="s">
        <v>7</v>
      </c>
      <c r="F18" s="350"/>
      <c r="G18" s="350" t="s">
        <v>7</v>
      </c>
      <c r="H18" s="350"/>
    </row>
    <row r="19" s="178" customFormat="1" ht="32.4" customHeight="1" spans="1:8">
      <c r="A19" s="350" t="s">
        <v>47</v>
      </c>
      <c r="B19" s="350"/>
      <c r="C19" s="350">
        <v>108</v>
      </c>
      <c r="D19" s="350"/>
      <c r="E19" s="350">
        <v>750</v>
      </c>
      <c r="F19" s="350"/>
      <c r="G19" s="350">
        <v>750</v>
      </c>
      <c r="H19" s="350"/>
    </row>
    <row r="20" s="178" customFormat="1" ht="32.4" customHeight="1" spans="1:8">
      <c r="A20" s="350" t="s">
        <v>48</v>
      </c>
      <c r="B20" s="350"/>
      <c r="C20" s="350">
        <v>95</v>
      </c>
      <c r="D20" s="350"/>
      <c r="E20" s="350">
        <v>750</v>
      </c>
      <c r="F20" s="350"/>
      <c r="G20" s="350">
        <v>750</v>
      </c>
      <c r="H20" s="350"/>
    </row>
    <row r="21" s="303" customFormat="1" ht="41.4" customHeight="1" spans="1:8">
      <c r="A21" s="350" t="s">
        <v>49</v>
      </c>
      <c r="B21" s="350"/>
      <c r="C21" s="350"/>
      <c r="D21" s="350"/>
      <c r="E21" s="350"/>
      <c r="F21" s="350"/>
      <c r="G21" s="350"/>
      <c r="H21" s="350"/>
    </row>
    <row r="22" s="178" customFormat="1" ht="62" customHeight="1" spans="1:8">
      <c r="A22" s="353" t="s">
        <v>28</v>
      </c>
      <c r="B22" s="354"/>
      <c r="C22" s="350" t="s">
        <v>50</v>
      </c>
      <c r="D22" s="350"/>
      <c r="E22" s="350" t="s">
        <v>51</v>
      </c>
      <c r="F22" s="350"/>
      <c r="G22" s="350" t="s">
        <v>52</v>
      </c>
      <c r="H22" s="350"/>
    </row>
    <row r="23" s="303" customFormat="1" ht="45.65" customHeight="1" spans="1:8">
      <c r="A23" s="356" t="s">
        <v>53</v>
      </c>
      <c r="B23" s="357"/>
      <c r="C23" s="356" t="s">
        <v>54</v>
      </c>
      <c r="D23" s="357"/>
      <c r="E23" s="356">
        <v>6.05</v>
      </c>
      <c r="F23" s="357"/>
      <c r="G23" s="356">
        <v>4.268</v>
      </c>
      <c r="H23" s="357"/>
    </row>
  </sheetData>
  <mergeCells count="61">
    <mergeCell ref="A1:H1"/>
    <mergeCell ref="A2:H2"/>
    <mergeCell ref="B3:D3"/>
    <mergeCell ref="F3:H3"/>
    <mergeCell ref="B4:D4"/>
    <mergeCell ref="F4:H4"/>
    <mergeCell ref="B5:D5"/>
    <mergeCell ref="F5:H5"/>
    <mergeCell ref="B6:H6"/>
    <mergeCell ref="B7:D7"/>
    <mergeCell ref="F7:H7"/>
    <mergeCell ref="B8:D8"/>
    <mergeCell ref="F8:H8"/>
    <mergeCell ref="B9:D9"/>
    <mergeCell ref="F9:H9"/>
    <mergeCell ref="B10:D10"/>
    <mergeCell ref="F10:H10"/>
    <mergeCell ref="B11:C11"/>
    <mergeCell ref="F11:G11"/>
    <mergeCell ref="A12:H12"/>
    <mergeCell ref="A13:B13"/>
    <mergeCell ref="C13:D13"/>
    <mergeCell ref="E13:F13"/>
    <mergeCell ref="G13:H13"/>
    <mergeCell ref="A14:B14"/>
    <mergeCell ref="C14:D14"/>
    <mergeCell ref="E14:F14"/>
    <mergeCell ref="G14:H14"/>
    <mergeCell ref="A15:B15"/>
    <mergeCell ref="C15:D15"/>
    <mergeCell ref="E15:F15"/>
    <mergeCell ref="G15:H15"/>
    <mergeCell ref="A16:B16"/>
    <mergeCell ref="C16:D16"/>
    <mergeCell ref="E16:F16"/>
    <mergeCell ref="G16:H16"/>
    <mergeCell ref="A17:B17"/>
    <mergeCell ref="C17:D17"/>
    <mergeCell ref="E17:F17"/>
    <mergeCell ref="G17:H17"/>
    <mergeCell ref="A18:B18"/>
    <mergeCell ref="C18:D18"/>
    <mergeCell ref="E18:F18"/>
    <mergeCell ref="G18:H18"/>
    <mergeCell ref="A19:B19"/>
    <mergeCell ref="C19:D19"/>
    <mergeCell ref="E19:F19"/>
    <mergeCell ref="G19:H19"/>
    <mergeCell ref="A20:B20"/>
    <mergeCell ref="C20:D20"/>
    <mergeCell ref="E20:F20"/>
    <mergeCell ref="G20:H20"/>
    <mergeCell ref="A21:H21"/>
    <mergeCell ref="A22:B22"/>
    <mergeCell ref="C22:D22"/>
    <mergeCell ref="E22:F22"/>
    <mergeCell ref="G22:H22"/>
    <mergeCell ref="A23:B23"/>
    <mergeCell ref="C23:D23"/>
    <mergeCell ref="E23:F23"/>
    <mergeCell ref="G23:H23"/>
  </mergeCells>
  <pageMargins left="0.708661417322835" right="0.708661417322835" top="0.748031496062992" bottom="0.748031496062992" header="0.31496062992126" footer="0.31496062992126"/>
  <pageSetup paperSize="9" scale="85"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6"/>
  <sheetViews>
    <sheetView zoomScaleSheetLayoutView="115" workbookViewId="0">
      <selection activeCell="G10" sqref="G10"/>
    </sheetView>
  </sheetViews>
  <sheetFormatPr defaultColWidth="9" defaultRowHeight="13.5" outlineLevelCol="6"/>
  <cols>
    <col min="1" max="1" width="7.36666666666667" customWidth="1"/>
    <col min="2" max="2" width="40" customWidth="1"/>
    <col min="3" max="3" width="7.18333333333333" customWidth="1"/>
    <col min="4" max="4" width="7.45" customWidth="1"/>
    <col min="5" max="5" width="12.45" style="1" customWidth="1"/>
    <col min="6" max="6" width="13.725" style="1" customWidth="1"/>
    <col min="7" max="7" width="8.90833333333333" customWidth="1"/>
  </cols>
  <sheetData>
    <row r="1" ht="28.5" customHeight="1" spans="1:7">
      <c r="A1" s="2" t="s">
        <v>205</v>
      </c>
      <c r="B1" s="2"/>
      <c r="C1" s="2"/>
      <c r="D1" s="2"/>
      <c r="E1" s="3"/>
      <c r="F1" s="4"/>
      <c r="G1" s="4"/>
    </row>
    <row r="2" ht="50" customHeight="1" spans="1:7">
      <c r="A2" s="5" t="s">
        <v>780</v>
      </c>
      <c r="B2" s="5"/>
      <c r="C2" s="5"/>
      <c r="D2" s="5"/>
      <c r="E2" s="6"/>
      <c r="F2" s="7"/>
      <c r="G2" s="8"/>
    </row>
    <row r="3" ht="20.25" spans="1:7">
      <c r="A3" s="9" t="s">
        <v>258</v>
      </c>
      <c r="B3" s="10" t="s">
        <v>194</v>
      </c>
      <c r="C3" s="11" t="s">
        <v>59</v>
      </c>
      <c r="D3" s="11" t="s">
        <v>208</v>
      </c>
      <c r="E3" s="12" t="s">
        <v>60</v>
      </c>
      <c r="F3" s="12" t="s">
        <v>209</v>
      </c>
      <c r="G3" s="9" t="s">
        <v>61</v>
      </c>
    </row>
    <row r="4" ht="38.25" spans="1:7">
      <c r="A4" s="13"/>
      <c r="B4" s="14" t="s">
        <v>259</v>
      </c>
      <c r="C4" s="15"/>
      <c r="D4" s="15"/>
      <c r="E4" s="16"/>
      <c r="F4" s="16"/>
      <c r="G4" s="13"/>
    </row>
    <row r="5" ht="17.25" spans="1:7">
      <c r="A5" s="17" t="s">
        <v>781</v>
      </c>
      <c r="B5" s="18" t="s">
        <v>782</v>
      </c>
      <c r="C5" s="19"/>
      <c r="D5" s="19"/>
      <c r="E5" s="20"/>
      <c r="F5" s="20"/>
      <c r="G5" s="19"/>
    </row>
    <row r="6" ht="69" spans="1:7">
      <c r="A6" s="21">
        <v>-301</v>
      </c>
      <c r="B6" s="5" t="s">
        <v>783</v>
      </c>
      <c r="C6" s="19" t="s">
        <v>211</v>
      </c>
      <c r="D6" s="19">
        <v>1</v>
      </c>
      <c r="E6" s="20">
        <v>0</v>
      </c>
      <c r="F6" s="20">
        <f t="shared" ref="F6:F13" si="0">D6*E6</f>
        <v>0</v>
      </c>
      <c r="G6" s="19"/>
    </row>
    <row r="7" ht="51.75" spans="1:7">
      <c r="A7" s="21">
        <v>-302</v>
      </c>
      <c r="B7" s="5" t="s">
        <v>784</v>
      </c>
      <c r="C7" s="19" t="s">
        <v>211</v>
      </c>
      <c r="D7" s="19">
        <v>1</v>
      </c>
      <c r="E7" s="20">
        <v>0</v>
      </c>
      <c r="F7" s="20">
        <f t="shared" si="0"/>
        <v>0</v>
      </c>
      <c r="G7" s="22" t="s">
        <v>770</v>
      </c>
    </row>
    <row r="8" ht="51.75" spans="1:7">
      <c r="A8" s="21">
        <v>-303</v>
      </c>
      <c r="B8" s="5" t="s">
        <v>785</v>
      </c>
      <c r="C8" s="19" t="s">
        <v>211</v>
      </c>
      <c r="D8" s="19">
        <v>1</v>
      </c>
      <c r="E8" s="20">
        <v>0</v>
      </c>
      <c r="F8" s="20">
        <f t="shared" si="0"/>
        <v>0</v>
      </c>
      <c r="G8" s="22" t="s">
        <v>770</v>
      </c>
    </row>
    <row r="9" ht="51.75" spans="1:7">
      <c r="A9" s="21">
        <v>-304</v>
      </c>
      <c r="B9" s="5" t="s">
        <v>786</v>
      </c>
      <c r="C9" s="19" t="s">
        <v>211</v>
      </c>
      <c r="D9" s="19">
        <v>1</v>
      </c>
      <c r="E9" s="20">
        <v>0</v>
      </c>
      <c r="F9" s="20">
        <f t="shared" si="0"/>
        <v>0</v>
      </c>
      <c r="G9" s="22" t="s">
        <v>770</v>
      </c>
    </row>
    <row r="10" ht="51.75" spans="1:7">
      <c r="A10" s="21">
        <v>-305</v>
      </c>
      <c r="B10" s="5" t="s">
        <v>787</v>
      </c>
      <c r="C10" s="19" t="s">
        <v>316</v>
      </c>
      <c r="D10" s="19">
        <v>5</v>
      </c>
      <c r="E10" s="20">
        <v>0</v>
      </c>
      <c r="F10" s="20">
        <f t="shared" si="0"/>
        <v>0</v>
      </c>
      <c r="G10" s="19"/>
    </row>
    <row r="11" ht="34.5" spans="1:7">
      <c r="A11" s="21">
        <v>-306</v>
      </c>
      <c r="B11" s="5" t="s">
        <v>788</v>
      </c>
      <c r="C11" s="19" t="s">
        <v>316</v>
      </c>
      <c r="D11" s="19">
        <v>1</v>
      </c>
      <c r="E11" s="20">
        <v>0</v>
      </c>
      <c r="F11" s="20">
        <f t="shared" si="0"/>
        <v>0</v>
      </c>
      <c r="G11" s="19"/>
    </row>
    <row r="12" ht="17.25" spans="1:7">
      <c r="A12" s="21">
        <v>-307</v>
      </c>
      <c r="B12" s="5" t="s">
        <v>789</v>
      </c>
      <c r="C12" s="19" t="s">
        <v>86</v>
      </c>
      <c r="D12" s="19">
        <v>40</v>
      </c>
      <c r="E12" s="20">
        <v>0</v>
      </c>
      <c r="F12" s="20">
        <f t="shared" si="0"/>
        <v>0</v>
      </c>
      <c r="G12" s="19"/>
    </row>
    <row r="13" ht="51.75" spans="1:7">
      <c r="A13" s="21">
        <v>-308</v>
      </c>
      <c r="B13" s="5" t="s">
        <v>790</v>
      </c>
      <c r="C13" s="19" t="s">
        <v>211</v>
      </c>
      <c r="D13" s="19">
        <v>1</v>
      </c>
      <c r="E13" s="20">
        <v>0</v>
      </c>
      <c r="F13" s="20">
        <f t="shared" si="0"/>
        <v>0</v>
      </c>
      <c r="G13" s="19"/>
    </row>
    <row r="14" ht="17.25" spans="1:7">
      <c r="A14" s="21">
        <v>-309</v>
      </c>
      <c r="B14" s="18" t="s">
        <v>791</v>
      </c>
      <c r="C14" s="19"/>
      <c r="D14" s="19"/>
      <c r="E14" s="20"/>
      <c r="F14" s="20"/>
      <c r="G14" s="19"/>
    </row>
    <row r="15" ht="17.25" spans="1:7">
      <c r="A15" s="21"/>
      <c r="B15" s="5" t="s">
        <v>792</v>
      </c>
      <c r="C15" s="19" t="s">
        <v>362</v>
      </c>
      <c r="D15" s="19">
        <v>4</v>
      </c>
      <c r="E15" s="20">
        <v>0</v>
      </c>
      <c r="F15" s="20">
        <f t="shared" ref="F15:F17" si="1">D15*E15</f>
        <v>0</v>
      </c>
      <c r="G15" s="19"/>
    </row>
    <row r="16" ht="17.25" spans="1:7">
      <c r="A16" s="21"/>
      <c r="B16" s="5" t="s">
        <v>793</v>
      </c>
      <c r="C16" s="19" t="s">
        <v>314</v>
      </c>
      <c r="D16" s="19">
        <v>3</v>
      </c>
      <c r="E16" s="20">
        <v>0</v>
      </c>
      <c r="F16" s="20">
        <f t="shared" si="1"/>
        <v>0</v>
      </c>
      <c r="G16" s="19"/>
    </row>
    <row r="17" ht="17.25" spans="1:7">
      <c r="A17" s="21"/>
      <c r="B17" s="5" t="s">
        <v>794</v>
      </c>
      <c r="C17" s="19" t="s">
        <v>314</v>
      </c>
      <c r="D17" s="19">
        <v>3</v>
      </c>
      <c r="E17" s="20">
        <v>0</v>
      </c>
      <c r="F17" s="20">
        <f t="shared" si="1"/>
        <v>0</v>
      </c>
      <c r="G17" s="19"/>
    </row>
    <row r="18" ht="17.25" spans="1:7">
      <c r="A18" s="21">
        <v>-310</v>
      </c>
      <c r="B18" s="18" t="s">
        <v>795</v>
      </c>
      <c r="C18" s="19"/>
      <c r="D18" s="19"/>
      <c r="E18" s="20"/>
      <c r="F18" s="20"/>
      <c r="G18" s="19"/>
    </row>
    <row r="19" ht="17.25" spans="1:7">
      <c r="A19" s="21"/>
      <c r="B19" s="5" t="s">
        <v>796</v>
      </c>
      <c r="C19" s="19" t="s">
        <v>362</v>
      </c>
      <c r="D19" s="19">
        <v>6</v>
      </c>
      <c r="E19" s="20">
        <v>0</v>
      </c>
      <c r="F19" s="20">
        <f t="shared" ref="F19:F22" si="2">D19*E19</f>
        <v>0</v>
      </c>
      <c r="G19" s="19"/>
    </row>
    <row r="20" ht="17.25" spans="1:7">
      <c r="A20" s="21"/>
      <c r="B20" s="5" t="s">
        <v>797</v>
      </c>
      <c r="C20" s="19" t="s">
        <v>316</v>
      </c>
      <c r="D20" s="19">
        <v>1</v>
      </c>
      <c r="E20" s="20">
        <v>0</v>
      </c>
      <c r="F20" s="20">
        <f t="shared" si="2"/>
        <v>0</v>
      </c>
      <c r="G20" s="19"/>
    </row>
    <row r="21" ht="17.25" spans="1:7">
      <c r="A21" s="21"/>
      <c r="B21" s="5" t="s">
        <v>798</v>
      </c>
      <c r="C21" s="19" t="s">
        <v>316</v>
      </c>
      <c r="D21" s="19">
        <v>2</v>
      </c>
      <c r="E21" s="20">
        <v>0</v>
      </c>
      <c r="F21" s="20">
        <f t="shared" si="2"/>
        <v>0</v>
      </c>
      <c r="G21" s="19"/>
    </row>
    <row r="22" ht="51.75" spans="1:7">
      <c r="A22" s="21">
        <v>-311</v>
      </c>
      <c r="B22" s="5" t="s">
        <v>799</v>
      </c>
      <c r="C22" s="19" t="s">
        <v>211</v>
      </c>
      <c r="D22" s="19">
        <v>1</v>
      </c>
      <c r="E22" s="20">
        <v>0</v>
      </c>
      <c r="F22" s="20">
        <f t="shared" si="2"/>
        <v>0</v>
      </c>
      <c r="G22" s="19"/>
    </row>
    <row r="23" ht="17.25" spans="1:7">
      <c r="A23" s="21">
        <v>-312</v>
      </c>
      <c r="B23" s="18" t="s">
        <v>800</v>
      </c>
      <c r="C23" s="19"/>
      <c r="D23" s="19"/>
      <c r="E23" s="20"/>
      <c r="F23" s="20"/>
      <c r="G23" s="19"/>
    </row>
    <row r="24" ht="17.25" spans="1:7">
      <c r="A24" s="21"/>
      <c r="B24" s="5" t="s">
        <v>801</v>
      </c>
      <c r="C24" s="19" t="s">
        <v>767</v>
      </c>
      <c r="D24" s="19">
        <v>144</v>
      </c>
      <c r="E24" s="20">
        <v>0</v>
      </c>
      <c r="F24" s="20">
        <f>D24*E24</f>
        <v>0</v>
      </c>
      <c r="G24" s="19"/>
    </row>
    <row r="25" ht="17.25" spans="1:7">
      <c r="A25" s="21"/>
      <c r="B25" s="5" t="s">
        <v>802</v>
      </c>
      <c r="C25" s="19" t="s">
        <v>164</v>
      </c>
      <c r="D25" s="19">
        <v>2</v>
      </c>
      <c r="E25" s="20">
        <v>0</v>
      </c>
      <c r="F25" s="20">
        <f>D25*E25</f>
        <v>0</v>
      </c>
      <c r="G25" s="19"/>
    </row>
    <row r="26" ht="26" customHeight="1" spans="1:7">
      <c r="A26" s="23" t="s">
        <v>803</v>
      </c>
      <c r="B26" s="23"/>
      <c r="C26" s="19"/>
      <c r="D26" s="19"/>
      <c r="E26" s="20"/>
      <c r="F26" s="24">
        <f>SUM(F6:F25)</f>
        <v>0</v>
      </c>
      <c r="G26" s="19"/>
    </row>
  </sheetData>
  <sheetProtection password="D79E" sheet="1" objects="1"/>
  <protectedRanges>
    <protectedRange sqref="E6:E13 E15:E17 E19:E22 E24:E25" name="区域1"/>
  </protectedRanges>
  <mergeCells count="12">
    <mergeCell ref="A1:G1"/>
    <mergeCell ref="A2:G2"/>
    <mergeCell ref="A26:B26"/>
    <mergeCell ref="A3:A4"/>
    <mergeCell ref="A14:A17"/>
    <mergeCell ref="A18:A21"/>
    <mergeCell ref="A23:A25"/>
    <mergeCell ref="C3:C4"/>
    <mergeCell ref="D3:D4"/>
    <mergeCell ref="E3:E4"/>
    <mergeCell ref="F3:F4"/>
    <mergeCell ref="G3:G4"/>
  </mergeCells>
  <pageMargins left="0.7" right="0.7" top="0.75" bottom="0.75" header="0.3" footer="0.3"/>
  <pageSetup paperSize="9" scale="90" orientation="portrait" horizontalDpi="1200" verticalDpi="12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79"/>
  <sheetViews>
    <sheetView workbookViewId="0">
      <selection activeCell="B28" sqref="B28"/>
    </sheetView>
  </sheetViews>
  <sheetFormatPr defaultColWidth="9" defaultRowHeight="13.5" outlineLevelCol="4"/>
  <cols>
    <col min="1" max="1" width="7.54166666666667" customWidth="1"/>
    <col min="2" max="2" width="68.6333333333333" customWidth="1"/>
    <col min="4" max="4" width="10" customWidth="1"/>
    <col min="5" max="5" width="10.1833333333333" customWidth="1"/>
  </cols>
  <sheetData>
    <row r="1" ht="27.5" customHeight="1" spans="1:5">
      <c r="A1" s="314" t="s">
        <v>55</v>
      </c>
      <c r="B1" s="314"/>
      <c r="C1" s="314"/>
      <c r="D1" s="314"/>
      <c r="E1" s="314"/>
    </row>
    <row r="2" ht="15" customHeight="1" spans="1:5">
      <c r="A2" s="315" t="s">
        <v>56</v>
      </c>
      <c r="B2" s="316"/>
      <c r="C2" s="316"/>
      <c r="D2" s="316"/>
      <c r="E2" s="316"/>
    </row>
    <row r="3" ht="14.25" spans="1:5">
      <c r="A3" s="317" t="s">
        <v>57</v>
      </c>
      <c r="B3" s="317" t="s">
        <v>58</v>
      </c>
      <c r="C3" s="317" t="s">
        <v>59</v>
      </c>
      <c r="D3" s="317" t="s">
        <v>60</v>
      </c>
      <c r="E3" s="317" t="s">
        <v>61</v>
      </c>
    </row>
    <row r="4" ht="15" customHeight="1" spans="1:5">
      <c r="A4" s="318" t="s">
        <v>62</v>
      </c>
      <c r="B4" s="319" t="s">
        <v>63</v>
      </c>
      <c r="C4" s="320"/>
      <c r="D4" s="321"/>
      <c r="E4" s="322"/>
    </row>
    <row r="5" ht="30" customHeight="1" spans="1:5">
      <c r="A5" s="318"/>
      <c r="B5" s="323" t="s">
        <v>64</v>
      </c>
      <c r="C5" s="321" t="s">
        <v>65</v>
      </c>
      <c r="D5" s="324">
        <v>0</v>
      </c>
      <c r="E5" s="322" t="s">
        <v>66</v>
      </c>
    </row>
    <row r="6" ht="14.25" spans="1:5">
      <c r="A6" s="318" t="s">
        <v>67</v>
      </c>
      <c r="B6" s="323"/>
      <c r="C6" s="323" t="s">
        <v>68</v>
      </c>
      <c r="D6" s="323"/>
      <c r="E6" s="323"/>
    </row>
    <row r="7" ht="15" customHeight="1" spans="1:5">
      <c r="A7" s="325" t="s">
        <v>69</v>
      </c>
      <c r="B7" s="323" t="s">
        <v>70</v>
      </c>
      <c r="C7" s="323"/>
      <c r="D7" s="323"/>
      <c r="E7" s="323"/>
    </row>
    <row r="8" ht="15" customHeight="1" spans="1:5">
      <c r="A8" s="325"/>
      <c r="B8" s="323" t="s">
        <v>71</v>
      </c>
      <c r="C8" s="323"/>
      <c r="D8" s="323"/>
      <c r="E8" s="323"/>
    </row>
    <row r="9" ht="15" customHeight="1" spans="1:5">
      <c r="A9" s="325"/>
      <c r="B9" s="323" t="s">
        <v>72</v>
      </c>
      <c r="C9" s="323"/>
      <c r="D9" s="323"/>
      <c r="E9" s="323"/>
    </row>
    <row r="10" ht="15" customHeight="1" spans="1:5">
      <c r="A10" s="325"/>
      <c r="B10" s="323" t="s">
        <v>73</v>
      </c>
      <c r="C10" s="323"/>
      <c r="D10" s="323"/>
      <c r="E10" s="323"/>
    </row>
    <row r="11" ht="15" customHeight="1" spans="1:5">
      <c r="A11" s="325"/>
      <c r="B11" s="323" t="s">
        <v>74</v>
      </c>
      <c r="C11" s="323"/>
      <c r="D11" s="323"/>
      <c r="E11" s="323"/>
    </row>
    <row r="12" ht="15" customHeight="1" spans="1:5">
      <c r="A12" s="325"/>
      <c r="B12" s="323" t="s">
        <v>75</v>
      </c>
      <c r="C12" s="323"/>
      <c r="D12" s="323"/>
      <c r="E12" s="323"/>
    </row>
    <row r="13" ht="15" customHeight="1" spans="1:5">
      <c r="A13" s="325" t="s">
        <v>76</v>
      </c>
      <c r="B13" s="323" t="s">
        <v>77</v>
      </c>
      <c r="C13" s="323"/>
      <c r="D13" s="323"/>
      <c r="E13" s="323"/>
    </row>
    <row r="14" ht="15" customHeight="1" spans="1:5">
      <c r="A14" s="325"/>
      <c r="B14" s="323" t="s">
        <v>78</v>
      </c>
      <c r="C14" s="323"/>
      <c r="D14" s="323"/>
      <c r="E14" s="323"/>
    </row>
    <row r="15" ht="15" customHeight="1" spans="1:5">
      <c r="A15" s="325" t="s">
        <v>79</v>
      </c>
      <c r="B15" s="323" t="s">
        <v>80</v>
      </c>
      <c r="C15" s="323"/>
      <c r="D15" s="323"/>
      <c r="E15" s="323"/>
    </row>
    <row r="16" ht="15" customHeight="1" spans="1:5">
      <c r="A16" s="325"/>
      <c r="B16" s="323" t="s">
        <v>81</v>
      </c>
      <c r="C16" s="323"/>
      <c r="D16" s="323"/>
      <c r="E16" s="323"/>
    </row>
    <row r="17" ht="15" customHeight="1" spans="1:5">
      <c r="A17" s="325" t="s">
        <v>82</v>
      </c>
      <c r="B17" s="323" t="s">
        <v>83</v>
      </c>
      <c r="C17" s="321" t="s">
        <v>84</v>
      </c>
      <c r="D17" s="326">
        <v>0</v>
      </c>
      <c r="E17" s="322" t="s">
        <v>66</v>
      </c>
    </row>
    <row r="18" ht="15" customHeight="1" spans="1:5">
      <c r="A18" s="325"/>
      <c r="B18" s="323" t="s">
        <v>85</v>
      </c>
      <c r="C18" s="321" t="s">
        <v>86</v>
      </c>
      <c r="D18" s="326">
        <v>0</v>
      </c>
      <c r="E18" s="322"/>
    </row>
    <row r="19" ht="15" customHeight="1" spans="1:5">
      <c r="A19" s="325" t="s">
        <v>87</v>
      </c>
      <c r="B19" s="327" t="s">
        <v>88</v>
      </c>
      <c r="C19" s="321" t="s">
        <v>89</v>
      </c>
      <c r="D19" s="326">
        <v>0</v>
      </c>
      <c r="E19" s="322" t="s">
        <v>66</v>
      </c>
    </row>
    <row r="20" ht="15" customHeight="1" spans="1:5">
      <c r="A20" s="325" t="s">
        <v>90</v>
      </c>
      <c r="B20" s="327" t="s">
        <v>91</v>
      </c>
      <c r="C20" s="321"/>
      <c r="D20" s="322"/>
      <c r="E20" s="322"/>
    </row>
    <row r="21" ht="15" customHeight="1" spans="1:5">
      <c r="A21" s="325"/>
      <c r="B21" s="327" t="s">
        <v>92</v>
      </c>
      <c r="C21" s="321" t="s">
        <v>93</v>
      </c>
      <c r="D21" s="326">
        <v>0</v>
      </c>
      <c r="E21" s="322" t="s">
        <v>66</v>
      </c>
    </row>
    <row r="22" ht="15" customHeight="1" spans="1:5">
      <c r="A22" s="325"/>
      <c r="B22" s="327" t="s">
        <v>94</v>
      </c>
      <c r="C22" s="321" t="s">
        <v>93</v>
      </c>
      <c r="D22" s="326">
        <v>0</v>
      </c>
      <c r="E22" s="322"/>
    </row>
    <row r="23" ht="15" customHeight="1" spans="1:5">
      <c r="A23" s="325"/>
      <c r="B23" s="327" t="s">
        <v>95</v>
      </c>
      <c r="C23" s="321" t="s">
        <v>86</v>
      </c>
      <c r="D23" s="326"/>
      <c r="E23" s="322"/>
    </row>
    <row r="24" ht="15" customHeight="1" spans="1:5">
      <c r="A24" s="325" t="s">
        <v>96</v>
      </c>
      <c r="B24" s="323" t="s">
        <v>97</v>
      </c>
      <c r="C24" s="321"/>
      <c r="D24" s="322"/>
      <c r="E24" s="322"/>
    </row>
    <row r="25" ht="15" customHeight="1" spans="1:5">
      <c r="A25" s="325"/>
      <c r="B25" s="323" t="s">
        <v>98</v>
      </c>
      <c r="C25" s="321" t="s">
        <v>86</v>
      </c>
      <c r="D25" s="326">
        <v>0</v>
      </c>
      <c r="E25" s="322" t="s">
        <v>66</v>
      </c>
    </row>
    <row r="26" ht="15" customHeight="1" spans="1:5">
      <c r="A26" s="325"/>
      <c r="B26" s="323" t="s">
        <v>99</v>
      </c>
      <c r="C26" s="321" t="s">
        <v>86</v>
      </c>
      <c r="D26" s="326">
        <v>0</v>
      </c>
      <c r="E26" s="322"/>
    </row>
    <row r="27" ht="15" customHeight="1" spans="1:5">
      <c r="A27" s="325"/>
      <c r="B27" s="323" t="s">
        <v>100</v>
      </c>
      <c r="C27" s="321" t="s">
        <v>101</v>
      </c>
      <c r="D27" s="326">
        <v>0</v>
      </c>
      <c r="E27" s="322"/>
    </row>
    <row r="28" ht="15" customHeight="1" spans="1:5">
      <c r="A28" s="325"/>
      <c r="B28" s="323" t="s">
        <v>102</v>
      </c>
      <c r="C28" s="321" t="s">
        <v>86</v>
      </c>
      <c r="D28" s="326">
        <v>0</v>
      </c>
      <c r="E28" s="322"/>
    </row>
    <row r="29" ht="15" customHeight="1" spans="1:5">
      <c r="A29" s="325"/>
      <c r="B29" s="328" t="s">
        <v>103</v>
      </c>
      <c r="C29" s="321" t="s">
        <v>93</v>
      </c>
      <c r="D29" s="326">
        <v>0</v>
      </c>
      <c r="E29" s="322"/>
    </row>
    <row r="30" ht="14.25" spans="1:5">
      <c r="A30" s="329"/>
      <c r="B30" s="330"/>
      <c r="C30" s="321"/>
      <c r="D30" s="322"/>
      <c r="E30" s="322"/>
    </row>
    <row r="31" ht="14.25" spans="1:5">
      <c r="A31" s="331" t="s">
        <v>104</v>
      </c>
      <c r="B31" s="332" t="s">
        <v>105</v>
      </c>
      <c r="C31" s="320"/>
      <c r="D31" s="322"/>
      <c r="E31" s="333"/>
    </row>
    <row r="32" ht="37" customHeight="1" spans="1:5">
      <c r="A32" s="318"/>
      <c r="B32" s="327" t="s">
        <v>106</v>
      </c>
      <c r="C32" s="321"/>
      <c r="D32" s="322"/>
      <c r="E32" s="322" t="s">
        <v>66</v>
      </c>
    </row>
    <row r="33" ht="14.25" spans="1:5">
      <c r="A33" s="318" t="s">
        <v>107</v>
      </c>
      <c r="B33" s="322" t="s">
        <v>108</v>
      </c>
      <c r="C33" s="321"/>
      <c r="D33" s="322"/>
      <c r="E33" s="322"/>
    </row>
    <row r="34" ht="14.25" spans="1:5">
      <c r="A34" s="318"/>
      <c r="B34" s="322">
        <v>50</v>
      </c>
      <c r="C34" s="321" t="s">
        <v>109</v>
      </c>
      <c r="D34" s="334">
        <v>0</v>
      </c>
      <c r="E34" s="322"/>
    </row>
    <row r="35" ht="14.25" spans="1:5">
      <c r="A35" s="318"/>
      <c r="B35" s="322">
        <v>65</v>
      </c>
      <c r="C35" s="321" t="s">
        <v>109</v>
      </c>
      <c r="D35" s="334">
        <v>0</v>
      </c>
      <c r="E35" s="322"/>
    </row>
    <row r="36" ht="14.25" spans="1:5">
      <c r="A36" s="318"/>
      <c r="B36" s="322">
        <v>80</v>
      </c>
      <c r="C36" s="321" t="s">
        <v>109</v>
      </c>
      <c r="D36" s="334">
        <v>0</v>
      </c>
      <c r="E36" s="322"/>
    </row>
    <row r="37" ht="14.25" spans="1:5">
      <c r="A37" s="318"/>
      <c r="B37" s="322">
        <v>100</v>
      </c>
      <c r="C37" s="321" t="s">
        <v>109</v>
      </c>
      <c r="D37" s="334">
        <v>0</v>
      </c>
      <c r="E37" s="322"/>
    </row>
    <row r="38" ht="14.25" spans="1:5">
      <c r="A38" s="318"/>
      <c r="B38" s="322">
        <v>125</v>
      </c>
      <c r="C38" s="321" t="s">
        <v>109</v>
      </c>
      <c r="D38" s="334">
        <v>0</v>
      </c>
      <c r="E38" s="322"/>
    </row>
    <row r="39" ht="14.25" spans="1:5">
      <c r="A39" s="318"/>
      <c r="B39" s="322">
        <v>150</v>
      </c>
      <c r="C39" s="321" t="s">
        <v>109</v>
      </c>
      <c r="D39" s="334">
        <v>0</v>
      </c>
      <c r="E39" s="322"/>
    </row>
    <row r="40" ht="14.25" spans="1:5">
      <c r="A40" s="318"/>
      <c r="B40" s="322">
        <v>200</v>
      </c>
      <c r="C40" s="321" t="s">
        <v>109</v>
      </c>
      <c r="D40" s="334">
        <v>0</v>
      </c>
      <c r="E40" s="322"/>
    </row>
    <row r="41" ht="14.25" spans="1:5">
      <c r="A41" s="318"/>
      <c r="B41" s="322">
        <v>250</v>
      </c>
      <c r="C41" s="321" t="s">
        <v>109</v>
      </c>
      <c r="D41" s="334">
        <v>0</v>
      </c>
      <c r="E41" s="322"/>
    </row>
    <row r="42" ht="14.25" spans="1:5">
      <c r="A42" s="318"/>
      <c r="B42" s="322">
        <v>300</v>
      </c>
      <c r="C42" s="321" t="s">
        <v>109</v>
      </c>
      <c r="D42" s="334">
        <v>0</v>
      </c>
      <c r="E42" s="322"/>
    </row>
    <row r="43" ht="14.25" spans="1:5">
      <c r="A43" s="318"/>
      <c r="B43" s="322">
        <v>350</v>
      </c>
      <c r="C43" s="321" t="s">
        <v>109</v>
      </c>
      <c r="D43" s="334">
        <v>0</v>
      </c>
      <c r="E43" s="322"/>
    </row>
    <row r="44" ht="14.25" spans="1:5">
      <c r="A44" s="318"/>
      <c r="B44" s="322">
        <v>400</v>
      </c>
      <c r="C44" s="321" t="s">
        <v>109</v>
      </c>
      <c r="D44" s="334">
        <v>0</v>
      </c>
      <c r="E44" s="322"/>
    </row>
    <row r="45" ht="14.25" spans="1:5">
      <c r="A45" s="318"/>
      <c r="B45" s="322">
        <v>450</v>
      </c>
      <c r="C45" s="321" t="s">
        <v>109</v>
      </c>
      <c r="D45" s="334">
        <v>0</v>
      </c>
      <c r="E45" s="322"/>
    </row>
    <row r="46" ht="14.25" spans="1:5">
      <c r="A46" s="318"/>
      <c r="B46" s="322">
        <v>500</v>
      </c>
      <c r="C46" s="321" t="s">
        <v>109</v>
      </c>
      <c r="D46" s="334">
        <v>0</v>
      </c>
      <c r="E46" s="322"/>
    </row>
    <row r="47" ht="14.25" spans="1:5">
      <c r="A47" s="318" t="s">
        <v>110</v>
      </c>
      <c r="B47" s="322"/>
      <c r="C47" s="321"/>
      <c r="D47" s="335"/>
      <c r="E47" s="322" t="s">
        <v>66</v>
      </c>
    </row>
    <row r="48" ht="14.25" spans="1:5">
      <c r="A48" s="318"/>
      <c r="B48" s="322" t="s">
        <v>111</v>
      </c>
      <c r="C48" s="321"/>
      <c r="D48" s="335"/>
      <c r="E48" s="322"/>
    </row>
    <row r="49" ht="14.25" spans="1:5">
      <c r="A49" s="318"/>
      <c r="B49" s="322">
        <v>50</v>
      </c>
      <c r="C49" s="321" t="s">
        <v>109</v>
      </c>
      <c r="D49" s="334">
        <v>0</v>
      </c>
      <c r="E49" s="322"/>
    </row>
    <row r="50" ht="14.25" spans="1:5">
      <c r="A50" s="318"/>
      <c r="B50" s="322">
        <v>65</v>
      </c>
      <c r="C50" s="321" t="s">
        <v>109</v>
      </c>
      <c r="D50" s="334">
        <v>0</v>
      </c>
      <c r="E50" s="322"/>
    </row>
    <row r="51" ht="14.25" spans="1:5">
      <c r="A51" s="318"/>
      <c r="B51" s="322">
        <v>80</v>
      </c>
      <c r="C51" s="321" t="s">
        <v>109</v>
      </c>
      <c r="D51" s="334">
        <v>0</v>
      </c>
      <c r="E51" s="322"/>
    </row>
    <row r="52" ht="14.25" spans="1:5">
      <c r="A52" s="318"/>
      <c r="B52" s="322">
        <v>100</v>
      </c>
      <c r="C52" s="321" t="s">
        <v>109</v>
      </c>
      <c r="D52" s="334">
        <v>0</v>
      </c>
      <c r="E52" s="322"/>
    </row>
    <row r="53" ht="14.25" spans="1:5">
      <c r="A53" s="318"/>
      <c r="B53" s="322">
        <v>125</v>
      </c>
      <c r="C53" s="321" t="s">
        <v>109</v>
      </c>
      <c r="D53" s="334">
        <v>0</v>
      </c>
      <c r="E53" s="322"/>
    </row>
    <row r="54" ht="14.25" spans="1:5">
      <c r="A54" s="318"/>
      <c r="B54" s="322">
        <v>150</v>
      </c>
      <c r="C54" s="321" t="s">
        <v>109</v>
      </c>
      <c r="D54" s="334">
        <v>0</v>
      </c>
      <c r="E54" s="322"/>
    </row>
    <row r="55" ht="14.25" spans="1:5">
      <c r="A55" s="318"/>
      <c r="B55" s="322">
        <v>200</v>
      </c>
      <c r="C55" s="321" t="s">
        <v>109</v>
      </c>
      <c r="D55" s="334">
        <v>0</v>
      </c>
      <c r="E55" s="322"/>
    </row>
    <row r="56" ht="14.25" spans="1:5">
      <c r="A56" s="318"/>
      <c r="B56" s="322">
        <v>250</v>
      </c>
      <c r="C56" s="321" t="s">
        <v>109</v>
      </c>
      <c r="D56" s="334">
        <v>0</v>
      </c>
      <c r="E56" s="322"/>
    </row>
    <row r="57" ht="14.25" spans="1:5">
      <c r="A57" s="318"/>
      <c r="B57" s="322">
        <v>300</v>
      </c>
      <c r="C57" s="321" t="s">
        <v>109</v>
      </c>
      <c r="D57" s="334">
        <v>0</v>
      </c>
      <c r="E57" s="322"/>
    </row>
    <row r="58" ht="14.25" spans="1:5">
      <c r="A58" s="318"/>
      <c r="B58" s="322">
        <v>350</v>
      </c>
      <c r="C58" s="321" t="s">
        <v>109</v>
      </c>
      <c r="D58" s="334">
        <v>0</v>
      </c>
      <c r="E58" s="322"/>
    </row>
    <row r="59" ht="14.25" spans="1:5">
      <c r="A59" s="318"/>
      <c r="B59" s="322">
        <v>400</v>
      </c>
      <c r="C59" s="321" t="s">
        <v>109</v>
      </c>
      <c r="D59" s="334">
        <v>0</v>
      </c>
      <c r="E59" s="322"/>
    </row>
    <row r="60" ht="14.25" spans="1:5">
      <c r="A60" s="318"/>
      <c r="B60" s="322">
        <v>450</v>
      </c>
      <c r="C60" s="321" t="s">
        <v>109</v>
      </c>
      <c r="D60" s="334">
        <v>0</v>
      </c>
      <c r="E60" s="322"/>
    </row>
    <row r="61" ht="14.25" spans="1:5">
      <c r="A61" s="318"/>
      <c r="B61" s="322">
        <v>500</v>
      </c>
      <c r="C61" s="321" t="s">
        <v>109</v>
      </c>
      <c r="D61" s="334">
        <v>0</v>
      </c>
      <c r="E61" s="322"/>
    </row>
    <row r="62" ht="14.25" spans="1:5">
      <c r="A62" s="318"/>
      <c r="B62" s="322"/>
      <c r="C62" s="321"/>
      <c r="D62" s="335"/>
      <c r="E62" s="322"/>
    </row>
    <row r="63" ht="14.25" spans="1:5">
      <c r="A63" s="318" t="s">
        <v>112</v>
      </c>
      <c r="B63" s="322" t="s">
        <v>113</v>
      </c>
      <c r="C63" s="321"/>
      <c r="D63" s="335"/>
      <c r="E63" s="322" t="s">
        <v>66</v>
      </c>
    </row>
    <row r="64" ht="14.25" spans="1:5">
      <c r="A64" s="318"/>
      <c r="B64" s="322">
        <v>65</v>
      </c>
      <c r="C64" s="321" t="s">
        <v>109</v>
      </c>
      <c r="D64" s="334">
        <v>0</v>
      </c>
      <c r="E64" s="322"/>
    </row>
    <row r="65" ht="14.25" spans="1:5">
      <c r="A65" s="318"/>
      <c r="B65" s="322">
        <v>80</v>
      </c>
      <c r="C65" s="321" t="s">
        <v>109</v>
      </c>
      <c r="D65" s="334">
        <v>0</v>
      </c>
      <c r="E65" s="322"/>
    </row>
    <row r="66" ht="14.25" spans="1:5">
      <c r="A66" s="318"/>
      <c r="B66" s="322">
        <v>100</v>
      </c>
      <c r="C66" s="321" t="s">
        <v>109</v>
      </c>
      <c r="D66" s="334">
        <v>0</v>
      </c>
      <c r="E66" s="322"/>
    </row>
    <row r="67" ht="14.25" spans="1:5">
      <c r="A67" s="318"/>
      <c r="B67" s="322">
        <v>125</v>
      </c>
      <c r="C67" s="321" t="s">
        <v>109</v>
      </c>
      <c r="D67" s="334">
        <v>0</v>
      </c>
      <c r="E67" s="322"/>
    </row>
    <row r="68" ht="14.25" spans="1:5">
      <c r="A68" s="318"/>
      <c r="B68" s="322">
        <v>150</v>
      </c>
      <c r="C68" s="321" t="s">
        <v>109</v>
      </c>
      <c r="D68" s="334">
        <v>0</v>
      </c>
      <c r="E68" s="322"/>
    </row>
    <row r="69" ht="14.25" spans="1:5">
      <c r="A69" s="318"/>
      <c r="B69" s="322">
        <v>200</v>
      </c>
      <c r="C69" s="321" t="s">
        <v>109</v>
      </c>
      <c r="D69" s="334">
        <v>0</v>
      </c>
      <c r="E69" s="322"/>
    </row>
    <row r="70" ht="14.25" spans="1:5">
      <c r="A70" s="318"/>
      <c r="B70" s="322">
        <v>250</v>
      </c>
      <c r="C70" s="321" t="s">
        <v>109</v>
      </c>
      <c r="D70" s="334">
        <v>0</v>
      </c>
      <c r="E70" s="322"/>
    </row>
    <row r="71" ht="14.25" spans="1:5">
      <c r="A71" s="318"/>
      <c r="B71" s="322">
        <v>300</v>
      </c>
      <c r="C71" s="321" t="s">
        <v>109</v>
      </c>
      <c r="D71" s="334">
        <v>0</v>
      </c>
      <c r="E71" s="322"/>
    </row>
    <row r="72" ht="14.25" spans="1:5">
      <c r="A72" s="318"/>
      <c r="B72" s="322">
        <v>350</v>
      </c>
      <c r="C72" s="321" t="s">
        <v>109</v>
      </c>
      <c r="D72" s="334">
        <v>0</v>
      </c>
      <c r="E72" s="322"/>
    </row>
    <row r="73" ht="14.25" spans="1:5">
      <c r="A73" s="318" t="s">
        <v>67</v>
      </c>
      <c r="B73" s="322"/>
      <c r="C73" s="323" t="s">
        <v>114</v>
      </c>
      <c r="D73" s="323"/>
      <c r="E73" s="323"/>
    </row>
    <row r="74" ht="14.25" spans="1:5">
      <c r="A74" s="325" t="s">
        <v>69</v>
      </c>
      <c r="B74" s="336" t="s">
        <v>115</v>
      </c>
      <c r="C74" s="323"/>
      <c r="D74" s="323"/>
      <c r="E74" s="323"/>
    </row>
    <row r="75" ht="14.25" spans="1:5">
      <c r="A75" s="325" t="s">
        <v>76</v>
      </c>
      <c r="B75" s="336" t="s">
        <v>116</v>
      </c>
      <c r="C75" s="323"/>
      <c r="D75" s="323"/>
      <c r="E75" s="323"/>
    </row>
    <row r="76" ht="14.25" spans="1:5">
      <c r="A76" s="325" t="s">
        <v>79</v>
      </c>
      <c r="B76" s="336" t="s">
        <v>117</v>
      </c>
      <c r="C76" s="323"/>
      <c r="D76" s="323"/>
      <c r="E76" s="323"/>
    </row>
    <row r="77" ht="14.25" spans="1:5">
      <c r="A77" s="325" t="s">
        <v>82</v>
      </c>
      <c r="B77" s="336" t="s">
        <v>118</v>
      </c>
      <c r="C77" s="323"/>
      <c r="D77" s="323"/>
      <c r="E77" s="323"/>
    </row>
    <row r="78" ht="14.25" spans="1:5">
      <c r="A78" s="318"/>
      <c r="B78" s="336"/>
      <c r="C78" s="321"/>
      <c r="D78" s="322"/>
      <c r="E78" s="322"/>
    </row>
    <row r="79" ht="14.25" spans="1:5">
      <c r="A79" s="331" t="s">
        <v>119</v>
      </c>
      <c r="B79" s="332" t="s">
        <v>120</v>
      </c>
      <c r="C79" s="320"/>
      <c r="D79" s="333"/>
      <c r="E79" s="333"/>
    </row>
    <row r="80" ht="14.25" spans="1:5">
      <c r="A80" s="318"/>
      <c r="B80" s="336" t="s">
        <v>121</v>
      </c>
      <c r="C80" s="321"/>
      <c r="D80" s="322"/>
      <c r="E80" s="322" t="s">
        <v>66</v>
      </c>
    </row>
    <row r="81" ht="14.25" spans="1:5">
      <c r="A81" s="318" t="s">
        <v>122</v>
      </c>
      <c r="B81" s="322" t="s">
        <v>123</v>
      </c>
      <c r="C81" s="321"/>
      <c r="D81" s="322"/>
      <c r="E81" s="322"/>
    </row>
    <row r="82" ht="14.25" spans="1:5">
      <c r="A82" s="318"/>
      <c r="B82" s="322">
        <v>25</v>
      </c>
      <c r="C82" s="321" t="s">
        <v>109</v>
      </c>
      <c r="D82" s="334">
        <v>0</v>
      </c>
      <c r="E82" s="322"/>
    </row>
    <row r="83" ht="14.25" spans="1:5">
      <c r="A83" s="318"/>
      <c r="B83" s="322">
        <v>50</v>
      </c>
      <c r="C83" s="321" t="s">
        <v>109</v>
      </c>
      <c r="D83" s="334">
        <v>0</v>
      </c>
      <c r="E83" s="322"/>
    </row>
    <row r="84" ht="14.25" spans="1:5">
      <c r="A84" s="318"/>
      <c r="B84" s="322">
        <v>80</v>
      </c>
      <c r="C84" s="321" t="s">
        <v>109</v>
      </c>
      <c r="D84" s="334">
        <v>0</v>
      </c>
      <c r="E84" s="322"/>
    </row>
    <row r="85" ht="14.25" spans="1:5">
      <c r="A85" s="318"/>
      <c r="B85" s="322">
        <v>100</v>
      </c>
      <c r="C85" s="321" t="s">
        <v>109</v>
      </c>
      <c r="D85" s="334">
        <v>0</v>
      </c>
      <c r="E85" s="322"/>
    </row>
    <row r="86" ht="14.25" spans="1:5">
      <c r="A86" s="318"/>
      <c r="B86" s="322">
        <v>125</v>
      </c>
      <c r="C86" s="321" t="s">
        <v>109</v>
      </c>
      <c r="D86" s="334">
        <v>0</v>
      </c>
      <c r="E86" s="322"/>
    </row>
    <row r="87" ht="14.25" spans="1:5">
      <c r="A87" s="318"/>
      <c r="B87" s="322">
        <v>150</v>
      </c>
      <c r="C87" s="321" t="s">
        <v>109</v>
      </c>
      <c r="D87" s="334">
        <v>0</v>
      </c>
      <c r="E87" s="322"/>
    </row>
    <row r="88" ht="14.25" spans="1:5">
      <c r="A88" s="318"/>
      <c r="B88" s="322">
        <v>200</v>
      </c>
      <c r="C88" s="321" t="s">
        <v>109</v>
      </c>
      <c r="D88" s="334">
        <v>0</v>
      </c>
      <c r="E88" s="322"/>
    </row>
    <row r="89" ht="14.25" spans="1:5">
      <c r="A89" s="318"/>
      <c r="B89" s="322">
        <v>250</v>
      </c>
      <c r="C89" s="321" t="s">
        <v>109</v>
      </c>
      <c r="D89" s="334">
        <v>0</v>
      </c>
      <c r="E89" s="322"/>
    </row>
    <row r="90" ht="14.25" spans="1:5">
      <c r="A90" s="318"/>
      <c r="B90" s="322">
        <v>300</v>
      </c>
      <c r="C90" s="321" t="s">
        <v>109</v>
      </c>
      <c r="D90" s="334">
        <v>0</v>
      </c>
      <c r="E90" s="322"/>
    </row>
    <row r="91" ht="14.25" spans="1:5">
      <c r="A91" s="318"/>
      <c r="B91" s="322">
        <v>350</v>
      </c>
      <c r="C91" s="321" t="s">
        <v>109</v>
      </c>
      <c r="D91" s="334">
        <v>0</v>
      </c>
      <c r="E91" s="322"/>
    </row>
    <row r="92" ht="14.25" spans="1:5">
      <c r="A92" s="318"/>
      <c r="B92" s="322">
        <v>400</v>
      </c>
      <c r="C92" s="321" t="s">
        <v>109</v>
      </c>
      <c r="D92" s="334">
        <v>0</v>
      </c>
      <c r="E92" s="322"/>
    </row>
    <row r="93" ht="14.25" spans="1:5">
      <c r="A93" s="318"/>
      <c r="B93" s="322">
        <v>450</v>
      </c>
      <c r="C93" s="321" t="s">
        <v>109</v>
      </c>
      <c r="D93" s="334">
        <v>0</v>
      </c>
      <c r="E93" s="322"/>
    </row>
    <row r="94" ht="14.25" spans="1:5">
      <c r="A94" s="318"/>
      <c r="B94" s="322">
        <v>500</v>
      </c>
      <c r="C94" s="321" t="s">
        <v>109</v>
      </c>
      <c r="D94" s="334">
        <v>0</v>
      </c>
      <c r="E94" s="322"/>
    </row>
    <row r="95" ht="14.25" spans="1:5">
      <c r="A95" s="318" t="s">
        <v>124</v>
      </c>
      <c r="B95" s="322" t="s">
        <v>123</v>
      </c>
      <c r="C95" s="321"/>
      <c r="D95" s="335"/>
      <c r="E95" s="322" t="s">
        <v>66</v>
      </c>
    </row>
    <row r="96" ht="14.25" spans="1:5">
      <c r="A96" s="318" t="s">
        <v>125</v>
      </c>
      <c r="B96" s="322">
        <v>25</v>
      </c>
      <c r="C96" s="321" t="s">
        <v>109</v>
      </c>
      <c r="D96" s="334">
        <v>0</v>
      </c>
      <c r="E96" s="322"/>
    </row>
    <row r="97" ht="14.25" spans="1:5">
      <c r="A97" s="318"/>
      <c r="B97" s="322">
        <v>50</v>
      </c>
      <c r="C97" s="321" t="s">
        <v>109</v>
      </c>
      <c r="D97" s="334">
        <v>0</v>
      </c>
      <c r="E97" s="322"/>
    </row>
    <row r="98" ht="14.25" spans="1:5">
      <c r="A98" s="318"/>
      <c r="B98" s="322">
        <v>80</v>
      </c>
      <c r="C98" s="321" t="s">
        <v>109</v>
      </c>
      <c r="D98" s="334">
        <v>0</v>
      </c>
      <c r="E98" s="322"/>
    </row>
    <row r="99" ht="14.25" spans="1:5">
      <c r="A99" s="318"/>
      <c r="B99" s="322">
        <v>100</v>
      </c>
      <c r="C99" s="321" t="s">
        <v>109</v>
      </c>
      <c r="D99" s="334">
        <v>0</v>
      </c>
      <c r="E99" s="322"/>
    </row>
    <row r="100" ht="14.25" spans="1:5">
      <c r="A100" s="318"/>
      <c r="B100" s="322">
        <v>125</v>
      </c>
      <c r="C100" s="321" t="s">
        <v>109</v>
      </c>
      <c r="D100" s="334">
        <v>0</v>
      </c>
      <c r="E100" s="322"/>
    </row>
    <row r="101" ht="14.25" spans="1:5">
      <c r="A101" s="318"/>
      <c r="B101" s="322">
        <v>150</v>
      </c>
      <c r="C101" s="321" t="s">
        <v>109</v>
      </c>
      <c r="D101" s="334">
        <v>0</v>
      </c>
      <c r="E101" s="322"/>
    </row>
    <row r="102" ht="14.25" spans="1:5">
      <c r="A102" s="318"/>
      <c r="B102" s="322">
        <v>200</v>
      </c>
      <c r="C102" s="321" t="s">
        <v>109</v>
      </c>
      <c r="D102" s="334">
        <v>0</v>
      </c>
      <c r="E102" s="322"/>
    </row>
    <row r="103" ht="14.25" spans="1:5">
      <c r="A103" s="318"/>
      <c r="B103" s="322">
        <v>250</v>
      </c>
      <c r="C103" s="321" t="s">
        <v>109</v>
      </c>
      <c r="D103" s="334">
        <v>0</v>
      </c>
      <c r="E103" s="322"/>
    </row>
    <row r="104" ht="14.25" spans="1:5">
      <c r="A104" s="318"/>
      <c r="B104" s="322">
        <v>300</v>
      </c>
      <c r="C104" s="321" t="s">
        <v>109</v>
      </c>
      <c r="D104" s="334">
        <v>0</v>
      </c>
      <c r="E104" s="322"/>
    </row>
    <row r="105" ht="14.25" spans="1:5">
      <c r="A105" s="318"/>
      <c r="B105" s="322">
        <v>350</v>
      </c>
      <c r="C105" s="321" t="s">
        <v>109</v>
      </c>
      <c r="D105" s="334">
        <v>0</v>
      </c>
      <c r="E105" s="322"/>
    </row>
    <row r="106" ht="14.25" spans="1:5">
      <c r="A106" s="318"/>
      <c r="B106" s="322">
        <v>400</v>
      </c>
      <c r="C106" s="321" t="s">
        <v>109</v>
      </c>
      <c r="D106" s="334">
        <v>0</v>
      </c>
      <c r="E106" s="322"/>
    </row>
    <row r="107" ht="14.25" spans="1:5">
      <c r="A107" s="318"/>
      <c r="B107" s="322">
        <v>450</v>
      </c>
      <c r="C107" s="321" t="s">
        <v>109</v>
      </c>
      <c r="D107" s="334">
        <v>0</v>
      </c>
      <c r="E107" s="322"/>
    </row>
    <row r="108" ht="14.25" spans="1:5">
      <c r="A108" s="318"/>
      <c r="B108" s="322">
        <v>500</v>
      </c>
      <c r="C108" s="321" t="s">
        <v>109</v>
      </c>
      <c r="D108" s="334">
        <v>0</v>
      </c>
      <c r="E108" s="322"/>
    </row>
    <row r="109" ht="14.25" spans="1:5">
      <c r="A109" s="318" t="s">
        <v>67</v>
      </c>
      <c r="B109" s="322"/>
      <c r="C109" s="321" t="s">
        <v>114</v>
      </c>
      <c r="D109" s="321"/>
      <c r="E109" s="321"/>
    </row>
    <row r="110" ht="15" customHeight="1" spans="1:5">
      <c r="A110" s="318" t="s">
        <v>69</v>
      </c>
      <c r="B110" s="327" t="s">
        <v>115</v>
      </c>
      <c r="C110" s="321"/>
      <c r="D110" s="321"/>
      <c r="E110" s="321"/>
    </row>
    <row r="111" ht="15" customHeight="1" spans="1:5">
      <c r="A111" s="318" t="s">
        <v>76</v>
      </c>
      <c r="B111" s="327" t="s">
        <v>126</v>
      </c>
      <c r="C111" s="321"/>
      <c r="D111" s="321"/>
      <c r="E111" s="321"/>
    </row>
    <row r="112" ht="15" customHeight="1" spans="1:5">
      <c r="A112" s="318" t="s">
        <v>79</v>
      </c>
      <c r="B112" s="323" t="s">
        <v>127</v>
      </c>
      <c r="C112" s="321"/>
      <c r="D112" s="321"/>
      <c r="E112" s="321"/>
    </row>
    <row r="113" ht="15" customHeight="1" spans="1:5">
      <c r="A113" s="318"/>
      <c r="B113" s="327" t="s">
        <v>128</v>
      </c>
      <c r="C113" s="321"/>
      <c r="D113" s="321"/>
      <c r="E113" s="321"/>
    </row>
    <row r="114" ht="15" customHeight="1" spans="1:5">
      <c r="A114" s="318"/>
      <c r="B114" s="327" t="s">
        <v>129</v>
      </c>
      <c r="C114" s="321"/>
      <c r="D114" s="321"/>
      <c r="E114" s="321"/>
    </row>
    <row r="115" ht="14.25" spans="1:5">
      <c r="A115" s="318"/>
      <c r="B115" s="336" t="s">
        <v>130</v>
      </c>
      <c r="C115" s="321"/>
      <c r="D115" s="321"/>
      <c r="E115" s="321"/>
    </row>
    <row r="116" ht="14.25" spans="1:5">
      <c r="A116" s="318"/>
      <c r="B116" s="336" t="s">
        <v>131</v>
      </c>
      <c r="C116" s="321"/>
      <c r="D116" s="321"/>
      <c r="E116" s="321"/>
    </row>
    <row r="117" ht="14.25" spans="1:5">
      <c r="A117" s="318"/>
      <c r="B117" s="336"/>
      <c r="C117" s="321"/>
      <c r="D117" s="322"/>
      <c r="E117" s="322"/>
    </row>
    <row r="118" ht="14.25" spans="1:5">
      <c r="A118" s="331" t="s">
        <v>132</v>
      </c>
      <c r="B118" s="337" t="s">
        <v>133</v>
      </c>
      <c r="C118" s="320"/>
      <c r="D118" s="333"/>
      <c r="E118" s="333"/>
    </row>
    <row r="119" ht="15" customHeight="1" spans="1:5">
      <c r="A119" s="318"/>
      <c r="B119" s="327" t="s">
        <v>134</v>
      </c>
      <c r="C119" s="321"/>
      <c r="D119" s="322"/>
      <c r="E119" s="322"/>
    </row>
    <row r="120" ht="15" customHeight="1" spans="1:5">
      <c r="A120" s="318"/>
      <c r="B120" s="321" t="s">
        <v>135</v>
      </c>
      <c r="C120" s="321"/>
      <c r="D120" s="322"/>
      <c r="E120" s="322"/>
    </row>
    <row r="121" ht="14.25" spans="1:5">
      <c r="A121" s="318"/>
      <c r="B121" s="321">
        <v>25</v>
      </c>
      <c r="C121" s="321" t="s">
        <v>86</v>
      </c>
      <c r="D121" s="334">
        <v>0</v>
      </c>
      <c r="E121" s="322" t="s">
        <v>66</v>
      </c>
    </row>
    <row r="122" ht="14.25" spans="1:5">
      <c r="A122" s="318"/>
      <c r="B122" s="321">
        <v>40</v>
      </c>
      <c r="C122" s="321" t="s">
        <v>86</v>
      </c>
      <c r="D122" s="334">
        <v>0</v>
      </c>
      <c r="E122" s="322"/>
    </row>
    <row r="123" ht="14.25" spans="1:5">
      <c r="A123" s="318"/>
      <c r="B123" s="321">
        <v>50</v>
      </c>
      <c r="C123" s="321" t="s">
        <v>86</v>
      </c>
      <c r="D123" s="334">
        <v>0</v>
      </c>
      <c r="E123" s="322"/>
    </row>
    <row r="124" ht="14.25" spans="1:5">
      <c r="A124" s="318"/>
      <c r="B124" s="321">
        <v>65</v>
      </c>
      <c r="C124" s="321" t="s">
        <v>86</v>
      </c>
      <c r="D124" s="334">
        <v>0</v>
      </c>
      <c r="E124" s="322"/>
    </row>
    <row r="125" ht="14.25" spans="1:5">
      <c r="A125" s="318"/>
      <c r="B125" s="321">
        <v>80</v>
      </c>
      <c r="C125" s="321" t="s">
        <v>86</v>
      </c>
      <c r="D125" s="334">
        <v>0</v>
      </c>
      <c r="E125" s="322"/>
    </row>
    <row r="126" ht="14.25" spans="1:5">
      <c r="A126" s="318"/>
      <c r="B126" s="321">
        <v>100</v>
      </c>
      <c r="C126" s="321" t="s">
        <v>86</v>
      </c>
      <c r="D126" s="334">
        <v>0</v>
      </c>
      <c r="E126" s="322"/>
    </row>
    <row r="127" ht="14.25" spans="1:5">
      <c r="A127" s="318"/>
      <c r="B127" s="321">
        <v>125</v>
      </c>
      <c r="C127" s="321" t="s">
        <v>86</v>
      </c>
      <c r="D127" s="334">
        <v>0</v>
      </c>
      <c r="E127" s="322"/>
    </row>
    <row r="128" ht="14.25" spans="1:5">
      <c r="A128" s="318"/>
      <c r="B128" s="321">
        <v>150</v>
      </c>
      <c r="C128" s="321" t="s">
        <v>86</v>
      </c>
      <c r="D128" s="334">
        <v>0</v>
      </c>
      <c r="E128" s="322"/>
    </row>
    <row r="129" ht="14.25" spans="1:5">
      <c r="A129" s="318"/>
      <c r="B129" s="321">
        <v>200</v>
      </c>
      <c r="C129" s="321" t="s">
        <v>86</v>
      </c>
      <c r="D129" s="334">
        <v>0</v>
      </c>
      <c r="E129" s="322"/>
    </row>
    <row r="130" ht="14.25" spans="1:5">
      <c r="A130" s="318"/>
      <c r="B130" s="321">
        <v>250</v>
      </c>
      <c r="C130" s="321" t="s">
        <v>86</v>
      </c>
      <c r="D130" s="334">
        <v>0</v>
      </c>
      <c r="E130" s="322"/>
    </row>
    <row r="131" ht="14.25" spans="1:5">
      <c r="A131" s="318"/>
      <c r="B131" s="321">
        <v>300</v>
      </c>
      <c r="C131" s="321" t="s">
        <v>86</v>
      </c>
      <c r="D131" s="334">
        <v>0</v>
      </c>
      <c r="E131" s="322"/>
    </row>
    <row r="132" ht="14.25" spans="1:5">
      <c r="A132" s="318"/>
      <c r="B132" s="321">
        <v>350</v>
      </c>
      <c r="C132" s="321" t="s">
        <v>86</v>
      </c>
      <c r="D132" s="334">
        <v>0</v>
      </c>
      <c r="E132" s="322"/>
    </row>
    <row r="133" ht="14.25" spans="1:5">
      <c r="A133" s="318"/>
      <c r="B133" s="322">
        <v>400</v>
      </c>
      <c r="C133" s="321" t="s">
        <v>86</v>
      </c>
      <c r="D133" s="334">
        <v>0</v>
      </c>
      <c r="E133" s="322"/>
    </row>
    <row r="134" ht="14.25" spans="1:5">
      <c r="A134" s="318"/>
      <c r="B134" s="322">
        <v>450</v>
      </c>
      <c r="C134" s="321" t="s">
        <v>86</v>
      </c>
      <c r="D134" s="334">
        <v>0</v>
      </c>
      <c r="E134" s="322"/>
    </row>
    <row r="135" ht="14.25" spans="1:5">
      <c r="A135" s="318"/>
      <c r="B135" s="322">
        <v>500</v>
      </c>
      <c r="C135" s="321" t="s">
        <v>86</v>
      </c>
      <c r="D135" s="334">
        <v>0</v>
      </c>
      <c r="E135" s="322"/>
    </row>
    <row r="136" ht="14.25" spans="1:5">
      <c r="A136" s="318" t="s">
        <v>67</v>
      </c>
      <c r="B136" s="327"/>
      <c r="C136" s="321"/>
      <c r="D136" s="322"/>
      <c r="E136" s="322"/>
    </row>
    <row r="137" ht="30" customHeight="1" spans="1:5">
      <c r="A137" s="318" t="s">
        <v>136</v>
      </c>
      <c r="B137" s="323" t="s">
        <v>137</v>
      </c>
      <c r="C137" s="338" t="s">
        <v>138</v>
      </c>
      <c r="D137" s="339"/>
      <c r="E137" s="340"/>
    </row>
    <row r="138" ht="30" customHeight="1" spans="1:5">
      <c r="A138" s="318" t="s">
        <v>139</v>
      </c>
      <c r="B138" s="323" t="s">
        <v>140</v>
      </c>
      <c r="C138" s="341"/>
      <c r="D138" s="342"/>
      <c r="E138" s="343"/>
    </row>
    <row r="139" ht="15" customHeight="1" spans="1:5">
      <c r="A139" s="318" t="s">
        <v>141</v>
      </c>
      <c r="B139" s="336" t="s">
        <v>142</v>
      </c>
      <c r="C139" s="341"/>
      <c r="D139" s="342"/>
      <c r="E139" s="343"/>
    </row>
    <row r="140" ht="15" customHeight="1" spans="1:5">
      <c r="A140" s="318" t="s">
        <v>143</v>
      </c>
      <c r="B140" s="323" t="s">
        <v>144</v>
      </c>
      <c r="C140" s="341"/>
      <c r="D140" s="342"/>
      <c r="E140" s="343"/>
    </row>
    <row r="141" ht="15" customHeight="1" spans="1:5">
      <c r="A141" s="318" t="s">
        <v>145</v>
      </c>
      <c r="B141" s="323" t="s">
        <v>146</v>
      </c>
      <c r="C141" s="341"/>
      <c r="D141" s="342"/>
      <c r="E141" s="343"/>
    </row>
    <row r="142" ht="15" customHeight="1" spans="1:5">
      <c r="A142" s="318"/>
      <c r="B142" s="323" t="s">
        <v>147</v>
      </c>
      <c r="C142" s="341"/>
      <c r="D142" s="342"/>
      <c r="E142" s="343"/>
    </row>
    <row r="143" ht="15" customHeight="1" spans="1:5">
      <c r="A143" s="318"/>
      <c r="B143" s="323" t="s">
        <v>148</v>
      </c>
      <c r="C143" s="341"/>
      <c r="D143" s="342"/>
      <c r="E143" s="343"/>
    </row>
    <row r="144" ht="15" customHeight="1" spans="1:5">
      <c r="A144" s="318"/>
      <c r="B144" s="323" t="s">
        <v>149</v>
      </c>
      <c r="C144" s="341"/>
      <c r="D144" s="342"/>
      <c r="E144" s="343"/>
    </row>
    <row r="145" ht="15" customHeight="1" spans="1:5">
      <c r="A145" s="318"/>
      <c r="B145" s="323" t="s">
        <v>150</v>
      </c>
      <c r="C145" s="341"/>
      <c r="D145" s="342"/>
      <c r="E145" s="343"/>
    </row>
    <row r="146" ht="15" customHeight="1" spans="1:5">
      <c r="A146" s="318" t="s">
        <v>151</v>
      </c>
      <c r="B146" s="323" t="s">
        <v>152</v>
      </c>
      <c r="C146" s="341"/>
      <c r="D146" s="342"/>
      <c r="E146" s="343"/>
    </row>
    <row r="147" ht="15" customHeight="1" spans="1:5">
      <c r="A147" s="318" t="s">
        <v>153</v>
      </c>
      <c r="B147" s="323" t="s">
        <v>154</v>
      </c>
      <c r="C147" s="344"/>
      <c r="D147" s="345"/>
      <c r="E147" s="346"/>
    </row>
    <row r="148" ht="15" customHeight="1" spans="1:5">
      <c r="A148" s="318" t="s">
        <v>155</v>
      </c>
      <c r="B148" s="323" t="s">
        <v>156</v>
      </c>
      <c r="C148" s="321" t="s">
        <v>86</v>
      </c>
      <c r="D148" s="334">
        <v>0</v>
      </c>
      <c r="E148" s="321" t="s">
        <v>66</v>
      </c>
    </row>
    <row r="149" ht="15" customHeight="1" spans="1:5">
      <c r="A149" s="318"/>
      <c r="B149" s="323" t="s">
        <v>157</v>
      </c>
      <c r="C149" s="321" t="s">
        <v>86</v>
      </c>
      <c r="D149" s="334">
        <v>0</v>
      </c>
      <c r="E149" s="321"/>
    </row>
    <row r="150" ht="15" customHeight="1" spans="1:5">
      <c r="A150" s="318"/>
      <c r="B150" s="323" t="s">
        <v>158</v>
      </c>
      <c r="C150" s="321" t="s">
        <v>86</v>
      </c>
      <c r="D150" s="334">
        <v>0</v>
      </c>
      <c r="E150" s="321"/>
    </row>
    <row r="151" ht="15" customHeight="1" spans="1:5">
      <c r="A151" s="318"/>
      <c r="B151" s="323" t="s">
        <v>159</v>
      </c>
      <c r="C151" s="321"/>
      <c r="D151" s="321"/>
      <c r="E151" s="321"/>
    </row>
    <row r="152" ht="15" customHeight="1" spans="1:5">
      <c r="A152" s="331" t="s">
        <v>160</v>
      </c>
      <c r="B152" s="347" t="s">
        <v>161</v>
      </c>
      <c r="C152" s="320"/>
      <c r="D152" s="320"/>
      <c r="E152" s="333"/>
    </row>
    <row r="153" ht="30" customHeight="1" spans="1:5">
      <c r="A153" s="322"/>
      <c r="B153" s="327" t="s">
        <v>162</v>
      </c>
      <c r="C153" s="321"/>
      <c r="D153" s="322"/>
      <c r="E153" s="322"/>
    </row>
    <row r="154" ht="14.25" spans="1:5">
      <c r="A154" s="322"/>
      <c r="B154" s="321" t="s">
        <v>163</v>
      </c>
      <c r="C154" s="321" t="s">
        <v>164</v>
      </c>
      <c r="D154" s="334">
        <v>0</v>
      </c>
      <c r="E154" s="322" t="s">
        <v>66</v>
      </c>
    </row>
    <row r="155" ht="14.25" spans="1:5">
      <c r="A155" s="322"/>
      <c r="B155" s="321" t="s">
        <v>165</v>
      </c>
      <c r="C155" s="321" t="s">
        <v>164</v>
      </c>
      <c r="D155" s="334">
        <v>0</v>
      </c>
      <c r="E155" s="322"/>
    </row>
    <row r="156" ht="14.25" spans="1:5">
      <c r="A156" s="322"/>
      <c r="B156" s="321" t="s">
        <v>166</v>
      </c>
      <c r="C156" s="321" t="s">
        <v>164</v>
      </c>
      <c r="D156" s="334">
        <v>0</v>
      </c>
      <c r="E156" s="322"/>
    </row>
    <row r="157" ht="14.25" spans="1:5">
      <c r="A157" s="322"/>
      <c r="B157" s="321" t="s">
        <v>167</v>
      </c>
      <c r="C157" s="321" t="s">
        <v>164</v>
      </c>
      <c r="D157" s="334">
        <v>0</v>
      </c>
      <c r="E157" s="322"/>
    </row>
    <row r="158" ht="14.25" spans="1:5">
      <c r="A158" s="322"/>
      <c r="B158" s="321" t="s">
        <v>168</v>
      </c>
      <c r="C158" s="321" t="s">
        <v>164</v>
      </c>
      <c r="D158" s="334">
        <v>0</v>
      </c>
      <c r="E158" s="322"/>
    </row>
    <row r="159" ht="14.25" spans="1:5">
      <c r="A159" s="322"/>
      <c r="B159" s="321" t="s">
        <v>169</v>
      </c>
      <c r="C159" s="321" t="s">
        <v>164</v>
      </c>
      <c r="D159" s="334">
        <v>0</v>
      </c>
      <c r="E159" s="322"/>
    </row>
    <row r="160" ht="14.25" spans="1:5">
      <c r="A160" s="322"/>
      <c r="B160" s="321" t="s">
        <v>170</v>
      </c>
      <c r="C160" s="321" t="s">
        <v>164</v>
      </c>
      <c r="D160" s="334">
        <v>0</v>
      </c>
      <c r="E160" s="322"/>
    </row>
    <row r="161" ht="14.25" spans="1:5">
      <c r="A161" s="322"/>
      <c r="B161" s="321" t="s">
        <v>171</v>
      </c>
      <c r="C161" s="321" t="s">
        <v>164</v>
      </c>
      <c r="D161" s="334">
        <v>0</v>
      </c>
      <c r="E161" s="322"/>
    </row>
    <row r="162" ht="14.25" spans="1:5">
      <c r="A162" s="322"/>
      <c r="B162" s="321" t="s">
        <v>172</v>
      </c>
      <c r="C162" s="321" t="s">
        <v>164</v>
      </c>
      <c r="D162" s="334">
        <v>0</v>
      </c>
      <c r="E162" s="322"/>
    </row>
    <row r="163" ht="14.25" spans="1:5">
      <c r="A163" s="322"/>
      <c r="B163" s="321" t="s">
        <v>173</v>
      </c>
      <c r="C163" s="321" t="s">
        <v>164</v>
      </c>
      <c r="D163" s="334">
        <v>0</v>
      </c>
      <c r="E163" s="322"/>
    </row>
    <row r="164" ht="14.25" spans="1:5">
      <c r="A164" s="322"/>
      <c r="B164" s="321" t="s">
        <v>174</v>
      </c>
      <c r="C164" s="321" t="s">
        <v>164</v>
      </c>
      <c r="D164" s="334">
        <v>0</v>
      </c>
      <c r="E164" s="322"/>
    </row>
    <row r="165" ht="14.25" spans="1:5">
      <c r="A165" s="322"/>
      <c r="B165" s="321" t="s">
        <v>175</v>
      </c>
      <c r="C165" s="321" t="s">
        <v>164</v>
      </c>
      <c r="D165" s="334">
        <v>0</v>
      </c>
      <c r="E165" s="322"/>
    </row>
    <row r="166" ht="14.25" spans="1:5">
      <c r="A166" s="322"/>
      <c r="B166" s="321" t="s">
        <v>176</v>
      </c>
      <c r="C166" s="321" t="s">
        <v>164</v>
      </c>
      <c r="D166" s="334">
        <v>0</v>
      </c>
      <c r="E166" s="322"/>
    </row>
    <row r="167" ht="14.25" spans="1:5">
      <c r="A167" s="322"/>
      <c r="B167" s="321" t="s">
        <v>177</v>
      </c>
      <c r="C167" s="321" t="s">
        <v>164</v>
      </c>
      <c r="D167" s="334">
        <v>0</v>
      </c>
      <c r="E167" s="322"/>
    </row>
    <row r="168" ht="14.25" spans="1:5">
      <c r="A168" s="322"/>
      <c r="B168" s="321" t="s">
        <v>178</v>
      </c>
      <c r="C168" s="321" t="s">
        <v>164</v>
      </c>
      <c r="D168" s="334">
        <v>0</v>
      </c>
      <c r="E168" s="322"/>
    </row>
    <row r="169" ht="14.25" spans="1:5">
      <c r="A169" s="322"/>
      <c r="B169" s="321" t="s">
        <v>179</v>
      </c>
      <c r="C169" s="321" t="s">
        <v>164</v>
      </c>
      <c r="D169" s="334">
        <v>0</v>
      </c>
      <c r="E169" s="322"/>
    </row>
    <row r="170" ht="14.25" spans="1:5">
      <c r="A170" s="322"/>
      <c r="B170" s="321" t="s">
        <v>180</v>
      </c>
      <c r="C170" s="321" t="s">
        <v>164</v>
      </c>
      <c r="D170" s="334">
        <v>0</v>
      </c>
      <c r="E170" s="322"/>
    </row>
    <row r="171" ht="14.25" spans="1:5">
      <c r="A171" s="322"/>
      <c r="B171" s="321" t="s">
        <v>181</v>
      </c>
      <c r="C171" s="321" t="s">
        <v>164</v>
      </c>
      <c r="D171" s="334">
        <v>0</v>
      </c>
      <c r="E171" s="322"/>
    </row>
    <row r="172" ht="14.25" spans="1:5">
      <c r="A172" s="322"/>
      <c r="B172" s="321" t="s">
        <v>182</v>
      </c>
      <c r="C172" s="321" t="s">
        <v>164</v>
      </c>
      <c r="D172" s="334">
        <v>0</v>
      </c>
      <c r="E172" s="322"/>
    </row>
    <row r="173" ht="14.25" spans="1:5">
      <c r="A173" s="322"/>
      <c r="B173" s="321" t="s">
        <v>183</v>
      </c>
      <c r="C173" s="321" t="s">
        <v>164</v>
      </c>
      <c r="D173" s="334">
        <v>0</v>
      </c>
      <c r="E173" s="322"/>
    </row>
    <row r="174" ht="14.25" spans="1:5">
      <c r="A174" s="318" t="s">
        <v>67</v>
      </c>
      <c r="B174" s="327"/>
      <c r="C174" s="321"/>
      <c r="D174" s="322"/>
      <c r="E174" s="322"/>
    </row>
    <row r="175" ht="15" customHeight="1" spans="1:5">
      <c r="A175" s="322" t="s">
        <v>136</v>
      </c>
      <c r="B175" s="327" t="s">
        <v>184</v>
      </c>
      <c r="C175" s="323" t="s">
        <v>114</v>
      </c>
      <c r="D175" s="323"/>
      <c r="E175" s="323"/>
    </row>
    <row r="176" ht="15" customHeight="1" spans="1:5">
      <c r="A176" s="322" t="s">
        <v>139</v>
      </c>
      <c r="B176" s="327" t="s">
        <v>185</v>
      </c>
      <c r="C176" s="323"/>
      <c r="D176" s="323"/>
      <c r="E176" s="323"/>
    </row>
    <row r="177" ht="15" customHeight="1" spans="1:5">
      <c r="A177" s="322" t="s">
        <v>141</v>
      </c>
      <c r="B177" s="327" t="s">
        <v>186</v>
      </c>
      <c r="C177" s="323"/>
      <c r="D177" s="323"/>
      <c r="E177" s="323"/>
    </row>
    <row r="178" ht="15" customHeight="1" spans="1:5">
      <c r="A178" s="333" t="s">
        <v>187</v>
      </c>
      <c r="B178" s="337" t="s">
        <v>188</v>
      </c>
      <c r="C178" s="320"/>
      <c r="D178" s="333"/>
      <c r="E178" s="333"/>
    </row>
    <row r="179" ht="15" customHeight="1" spans="1:5">
      <c r="A179" s="322"/>
      <c r="B179" s="327" t="s">
        <v>189</v>
      </c>
      <c r="C179" s="321" t="s">
        <v>190</v>
      </c>
      <c r="D179" s="322">
        <v>0</v>
      </c>
      <c r="E179" s="322"/>
    </row>
  </sheetData>
  <sheetProtection password="D79E" sheet="1" objects="1"/>
  <protectedRanges>
    <protectedRange sqref="D5 D17:D19 D21:D22 D25:D29 D34:D46 D49:D61 D64:D72 D82:D94 D96:D108 D121:D135 D148:D150 D154:D173 D179" name="区域1"/>
  </protectedRanges>
  <mergeCells count="18">
    <mergeCell ref="A1:E1"/>
    <mergeCell ref="A2:E2"/>
    <mergeCell ref="E17:E18"/>
    <mergeCell ref="E21:E23"/>
    <mergeCell ref="E25:E29"/>
    <mergeCell ref="E32:E46"/>
    <mergeCell ref="E47:E61"/>
    <mergeCell ref="E63:E72"/>
    <mergeCell ref="E80:E94"/>
    <mergeCell ref="E95:E108"/>
    <mergeCell ref="E121:E135"/>
    <mergeCell ref="E148:E151"/>
    <mergeCell ref="E154:E173"/>
    <mergeCell ref="C6:E16"/>
    <mergeCell ref="C175:E177"/>
    <mergeCell ref="C73:E77"/>
    <mergeCell ref="C109:E116"/>
    <mergeCell ref="C137:E147"/>
  </mergeCells>
  <pageMargins left="0.708661417322835" right="0.708661417322835" top="0.748031496062992" bottom="0.748031496062992" header="0.31496062992126" footer="0.31496062992126"/>
  <pageSetup paperSize="9" scale="80" orientation="portrait" horizontalDpi="1200" verticalDpi="1200"/>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2"/>
  <sheetViews>
    <sheetView zoomScale="70" zoomScaleNormal="70" workbookViewId="0">
      <selection activeCell="B31" sqref="B31"/>
    </sheetView>
  </sheetViews>
  <sheetFormatPr defaultColWidth="9" defaultRowHeight="13.5" outlineLevelCol="5"/>
  <cols>
    <col min="1" max="1" width="14.3666666666667" customWidth="1"/>
    <col min="2" max="2" width="18.9083333333333" customWidth="1"/>
    <col min="3" max="3" width="21.6333333333333" customWidth="1"/>
    <col min="4" max="5" width="23" customWidth="1"/>
    <col min="6" max="6" width="15.45" customWidth="1"/>
  </cols>
  <sheetData>
    <row r="1" s="303" customFormat="1" ht="35.25" customHeight="1" spans="1:4">
      <c r="A1" s="304" t="s">
        <v>191</v>
      </c>
      <c r="B1" s="304"/>
      <c r="C1" s="304"/>
      <c r="D1" s="304"/>
    </row>
    <row r="2" s="303" customFormat="1" ht="30" customHeight="1" spans="1:6">
      <c r="A2" s="305" t="s">
        <v>192</v>
      </c>
      <c r="B2" s="305"/>
      <c r="C2" s="305"/>
      <c r="D2" s="305"/>
      <c r="E2" s="306"/>
      <c r="F2" s="306"/>
    </row>
    <row r="3" s="303" customFormat="1" ht="30" customHeight="1" spans="1:6">
      <c r="A3" s="307" t="s">
        <v>193</v>
      </c>
      <c r="B3" s="307" t="s">
        <v>194</v>
      </c>
      <c r="C3" s="307" t="s">
        <v>195</v>
      </c>
      <c r="D3" s="307" t="s">
        <v>61</v>
      </c>
      <c r="E3" s="308"/>
      <c r="F3" s="306"/>
    </row>
    <row r="4" s="303" customFormat="1" ht="30" customHeight="1" spans="1:6">
      <c r="A4" s="307">
        <v>1</v>
      </c>
      <c r="B4" s="307" t="s">
        <v>196</v>
      </c>
      <c r="C4" s="309">
        <f>服务工程!F40</f>
        <v>0</v>
      </c>
      <c r="D4" s="309"/>
      <c r="E4" s="310"/>
      <c r="F4" s="306"/>
    </row>
    <row r="5" s="303" customFormat="1" ht="30" customHeight="1" spans="1:6">
      <c r="A5" s="307">
        <v>2</v>
      </c>
      <c r="B5" s="307" t="s">
        <v>197</v>
      </c>
      <c r="C5" s="309">
        <f>'坞修工程 '!F91</f>
        <v>0</v>
      </c>
      <c r="D5" s="309"/>
      <c r="E5" s="310"/>
      <c r="F5" s="306"/>
    </row>
    <row r="6" s="303" customFormat="1" ht="30" customHeight="1" spans="1:6">
      <c r="A6" s="307">
        <v>3</v>
      </c>
      <c r="B6" s="307" t="s">
        <v>198</v>
      </c>
      <c r="C6" s="309">
        <f>'甲板工程 '!F205</f>
        <v>0</v>
      </c>
      <c r="D6" s="309" t="s">
        <v>199</v>
      </c>
      <c r="E6" s="310"/>
      <c r="F6" s="306"/>
    </row>
    <row r="7" s="303" customFormat="1" ht="30" customHeight="1" spans="1:6">
      <c r="A7" s="307">
        <v>4</v>
      </c>
      <c r="B7" s="307" t="s">
        <v>200</v>
      </c>
      <c r="C7" s="309">
        <f>'轮机工程  '!F127</f>
        <v>0</v>
      </c>
      <c r="D7" s="311"/>
      <c r="E7" s="310"/>
      <c r="F7" s="306"/>
    </row>
    <row r="8" s="303" customFormat="1" ht="30" customHeight="1" spans="1:6">
      <c r="A8" s="307">
        <v>5</v>
      </c>
      <c r="B8" s="307" t="s">
        <v>201</v>
      </c>
      <c r="C8" s="309">
        <f>'电气工程   '!F36</f>
        <v>0</v>
      </c>
      <c r="D8" s="312"/>
      <c r="E8" s="310"/>
      <c r="F8" s="306"/>
    </row>
    <row r="9" s="303" customFormat="1" ht="30" customHeight="1" spans="1:6">
      <c r="A9" s="307">
        <v>6</v>
      </c>
      <c r="B9" s="307" t="s">
        <v>202</v>
      </c>
      <c r="C9" s="309">
        <f>高效桨工程!F51</f>
        <v>0</v>
      </c>
      <c r="D9" s="312"/>
      <c r="E9" s="306"/>
      <c r="F9" s="306"/>
    </row>
    <row r="10" s="303" customFormat="1" ht="30" customHeight="1" spans="1:6">
      <c r="A10" s="307">
        <v>7</v>
      </c>
      <c r="B10" s="313" t="s">
        <v>203</v>
      </c>
      <c r="C10" s="309">
        <f>海水泵变频工程!F26</f>
        <v>0</v>
      </c>
      <c r="D10" s="312"/>
      <c r="E10" s="306"/>
      <c r="F10" s="306"/>
    </row>
    <row r="11" s="303" customFormat="1" ht="35.25" customHeight="1" spans="1:6">
      <c r="A11" s="307">
        <v>8</v>
      </c>
      <c r="B11" s="307" t="s">
        <v>204</v>
      </c>
      <c r="C11" s="309">
        <f>SUM(C4:C10)</f>
        <v>0</v>
      </c>
      <c r="D11" s="309"/>
      <c r="E11" s="310"/>
      <c r="F11" s="310"/>
    </row>
    <row r="12" spans="5:6">
      <c r="E12" s="93"/>
      <c r="F12" s="93"/>
    </row>
  </sheetData>
  <sheetProtection password="D79E" sheet="1" objects="1"/>
  <mergeCells count="2">
    <mergeCell ref="A1:D1"/>
    <mergeCell ref="A2:D2"/>
  </mergeCells>
  <pageMargins left="0.7" right="0.7" top="0.75" bottom="0.75" header="0.3" footer="0.3"/>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40"/>
  <sheetViews>
    <sheetView topLeftCell="A34" workbookViewId="0">
      <selection activeCell="F40" sqref="F40"/>
    </sheetView>
  </sheetViews>
  <sheetFormatPr defaultColWidth="9" defaultRowHeight="13.5"/>
  <cols>
    <col min="2" max="2" width="40" customWidth="1"/>
    <col min="3" max="4" width="8.36666666666667" customWidth="1"/>
    <col min="5" max="5" width="11.2666666666667" style="1" customWidth="1"/>
    <col min="6" max="6" width="12.725" style="1" customWidth="1"/>
    <col min="7" max="7" width="9.36666666666667" customWidth="1"/>
  </cols>
  <sheetData>
    <row r="1" s="181" customFormat="1" ht="29.25" spans="1:7">
      <c r="A1" s="50" t="s">
        <v>205</v>
      </c>
      <c r="B1" s="50"/>
      <c r="C1" s="50"/>
      <c r="D1" s="50"/>
      <c r="E1" s="50"/>
      <c r="F1" s="50"/>
      <c r="G1" s="50"/>
    </row>
    <row r="2" s="178" customFormat="1" ht="24.75" spans="1:7">
      <c r="A2" s="281" t="s">
        <v>206</v>
      </c>
      <c r="B2" s="282"/>
      <c r="C2" s="282"/>
      <c r="D2" s="282"/>
      <c r="E2" s="282"/>
      <c r="F2" s="282"/>
      <c r="G2" s="283"/>
    </row>
    <row r="3" s="178" customFormat="1" ht="20.25" spans="1:7">
      <c r="A3" s="284" t="s">
        <v>193</v>
      </c>
      <c r="B3" s="285" t="s">
        <v>207</v>
      </c>
      <c r="C3" s="284" t="s">
        <v>59</v>
      </c>
      <c r="D3" s="284" t="s">
        <v>208</v>
      </c>
      <c r="E3" s="286" t="s">
        <v>60</v>
      </c>
      <c r="F3" s="286" t="s">
        <v>209</v>
      </c>
      <c r="G3" s="284" t="s">
        <v>61</v>
      </c>
    </row>
    <row r="4" s="178" customFormat="1" ht="16.5" spans="1:10">
      <c r="A4" s="261">
        <v>1</v>
      </c>
      <c r="B4" s="115" t="s">
        <v>210</v>
      </c>
      <c r="C4" s="261" t="s">
        <v>211</v>
      </c>
      <c r="D4" s="261">
        <v>1</v>
      </c>
      <c r="E4" s="257">
        <v>0</v>
      </c>
      <c r="F4" s="257">
        <f t="shared" ref="F4:F39" si="0">E4*D4</f>
        <v>0</v>
      </c>
      <c r="G4" s="269"/>
      <c r="H4" s="190"/>
      <c r="I4" s="190"/>
      <c r="J4" s="190"/>
    </row>
    <row r="5" s="178" customFormat="1" ht="16.5" spans="1:10">
      <c r="A5" s="262">
        <v>2</v>
      </c>
      <c r="B5" s="117" t="s">
        <v>212</v>
      </c>
      <c r="C5" s="262" t="s">
        <v>211</v>
      </c>
      <c r="D5" s="262">
        <v>1</v>
      </c>
      <c r="E5" s="257">
        <v>0</v>
      </c>
      <c r="F5" s="257">
        <f t="shared" si="0"/>
        <v>0</v>
      </c>
      <c r="G5" s="193"/>
      <c r="J5" s="190"/>
    </row>
    <row r="6" s="178" customFormat="1" ht="25.5" spans="1:10">
      <c r="A6" s="262">
        <v>3</v>
      </c>
      <c r="B6" s="117" t="s">
        <v>213</v>
      </c>
      <c r="C6" s="262" t="s">
        <v>214</v>
      </c>
      <c r="D6" s="262">
        <v>3</v>
      </c>
      <c r="E6" s="257">
        <v>0</v>
      </c>
      <c r="F6" s="257">
        <f t="shared" si="0"/>
        <v>0</v>
      </c>
      <c r="G6" s="193"/>
      <c r="J6" s="190"/>
    </row>
    <row r="7" s="178" customFormat="1" ht="16.5" spans="1:10">
      <c r="A7" s="262">
        <v>6</v>
      </c>
      <c r="B7" s="115" t="s">
        <v>215</v>
      </c>
      <c r="C7" s="261" t="s">
        <v>216</v>
      </c>
      <c r="D7" s="261">
        <v>17</v>
      </c>
      <c r="E7" s="257">
        <v>0</v>
      </c>
      <c r="F7" s="257">
        <f t="shared" si="0"/>
        <v>0</v>
      </c>
      <c r="G7" s="193"/>
      <c r="J7" s="190"/>
    </row>
    <row r="8" s="178" customFormat="1" ht="16.5" spans="1:10">
      <c r="A8" s="261">
        <v>7</v>
      </c>
      <c r="B8" s="115" t="s">
        <v>217</v>
      </c>
      <c r="C8" s="261" t="s">
        <v>216</v>
      </c>
      <c r="D8" s="261">
        <v>17</v>
      </c>
      <c r="E8" s="257">
        <v>0</v>
      </c>
      <c r="F8" s="257">
        <f t="shared" si="0"/>
        <v>0</v>
      </c>
      <c r="G8" s="193"/>
      <c r="H8" s="190"/>
      <c r="I8" s="190"/>
      <c r="J8" s="190"/>
    </row>
    <row r="9" s="178" customFormat="1" ht="16.5" spans="1:10">
      <c r="A9" s="261">
        <v>8</v>
      </c>
      <c r="B9" s="115" t="s">
        <v>218</v>
      </c>
      <c r="C9" s="261" t="s">
        <v>216</v>
      </c>
      <c r="D9" s="261">
        <v>17</v>
      </c>
      <c r="E9" s="257">
        <v>0</v>
      </c>
      <c r="F9" s="257">
        <f t="shared" si="0"/>
        <v>0</v>
      </c>
      <c r="G9" s="193"/>
      <c r="H9" s="190"/>
      <c r="I9" s="190"/>
      <c r="J9" s="190"/>
    </row>
    <row r="10" s="178" customFormat="1" ht="25.5" spans="1:10">
      <c r="A10" s="262">
        <v>9</v>
      </c>
      <c r="B10" s="117" t="s">
        <v>219</v>
      </c>
      <c r="C10" s="262" t="s">
        <v>211</v>
      </c>
      <c r="D10" s="262">
        <v>1</v>
      </c>
      <c r="E10" s="257">
        <v>0</v>
      </c>
      <c r="F10" s="257">
        <f t="shared" si="0"/>
        <v>0</v>
      </c>
      <c r="G10" s="193"/>
      <c r="J10" s="190"/>
    </row>
    <row r="11" s="178" customFormat="1" ht="16.5" spans="1:10">
      <c r="A11" s="262">
        <v>10</v>
      </c>
      <c r="B11" s="117" t="s">
        <v>220</v>
      </c>
      <c r="C11" s="262" t="s">
        <v>221</v>
      </c>
      <c r="D11" s="262">
        <v>25000</v>
      </c>
      <c r="E11" s="257">
        <v>0</v>
      </c>
      <c r="F11" s="257">
        <f t="shared" si="0"/>
        <v>0</v>
      </c>
      <c r="G11" s="193"/>
      <c r="J11" s="190"/>
    </row>
    <row r="12" s="178" customFormat="1" ht="16.5" spans="1:10">
      <c r="A12" s="261">
        <v>11</v>
      </c>
      <c r="B12" s="115" t="s">
        <v>222</v>
      </c>
      <c r="C12" s="261" t="s">
        <v>214</v>
      </c>
      <c r="D12" s="261">
        <v>2</v>
      </c>
      <c r="E12" s="257">
        <v>0</v>
      </c>
      <c r="F12" s="257">
        <f t="shared" si="0"/>
        <v>0</v>
      </c>
      <c r="G12" s="193"/>
      <c r="J12" s="190"/>
    </row>
    <row r="13" s="178" customFormat="1" ht="16.5" spans="1:10">
      <c r="A13" s="261">
        <v>12</v>
      </c>
      <c r="B13" s="115" t="s">
        <v>223</v>
      </c>
      <c r="C13" s="261" t="s">
        <v>216</v>
      </c>
      <c r="D13" s="261">
        <v>17</v>
      </c>
      <c r="E13" s="257">
        <v>0</v>
      </c>
      <c r="F13" s="257">
        <f t="shared" si="0"/>
        <v>0</v>
      </c>
      <c r="G13" s="193"/>
      <c r="J13" s="190"/>
    </row>
    <row r="14" s="178" customFormat="1" ht="16.5" spans="1:10">
      <c r="A14" s="262">
        <v>13</v>
      </c>
      <c r="B14" s="117" t="s">
        <v>224</v>
      </c>
      <c r="C14" s="262" t="s">
        <v>214</v>
      </c>
      <c r="D14" s="261">
        <v>1</v>
      </c>
      <c r="E14" s="257">
        <v>0</v>
      </c>
      <c r="F14" s="257">
        <f t="shared" si="0"/>
        <v>0</v>
      </c>
      <c r="G14" s="193"/>
      <c r="J14" s="190"/>
    </row>
    <row r="15" s="178" customFormat="1" ht="16.5" spans="1:10">
      <c r="A15" s="262">
        <v>14</v>
      </c>
      <c r="B15" s="117" t="s">
        <v>225</v>
      </c>
      <c r="C15" s="262" t="s">
        <v>226</v>
      </c>
      <c r="D15" s="262">
        <v>300</v>
      </c>
      <c r="E15" s="257">
        <v>0</v>
      </c>
      <c r="F15" s="257">
        <f t="shared" si="0"/>
        <v>0</v>
      </c>
      <c r="G15" s="193"/>
      <c r="J15" s="190"/>
    </row>
    <row r="16" s="178" customFormat="1" ht="16.5" spans="1:10">
      <c r="A16" s="261">
        <v>17</v>
      </c>
      <c r="B16" s="115" t="s">
        <v>227</v>
      </c>
      <c r="C16" s="261" t="s">
        <v>214</v>
      </c>
      <c r="D16" s="261">
        <v>2</v>
      </c>
      <c r="E16" s="257">
        <v>0</v>
      </c>
      <c r="F16" s="257">
        <f t="shared" si="0"/>
        <v>0</v>
      </c>
      <c r="G16" s="193"/>
      <c r="J16" s="190"/>
    </row>
    <row r="17" s="178" customFormat="1" ht="16.5" spans="1:10">
      <c r="A17" s="261">
        <v>18</v>
      </c>
      <c r="B17" s="115" t="s">
        <v>228</v>
      </c>
      <c r="C17" s="261" t="s">
        <v>216</v>
      </c>
      <c r="D17" s="261">
        <v>17</v>
      </c>
      <c r="E17" s="257">
        <v>0</v>
      </c>
      <c r="F17" s="257">
        <f t="shared" si="0"/>
        <v>0</v>
      </c>
      <c r="G17" s="193"/>
      <c r="H17" s="190"/>
      <c r="I17" s="190"/>
      <c r="J17" s="190"/>
    </row>
    <row r="18" s="178" customFormat="1" ht="25.5" spans="1:10">
      <c r="A18" s="262">
        <v>19</v>
      </c>
      <c r="B18" s="117" t="s">
        <v>229</v>
      </c>
      <c r="C18" s="262" t="s">
        <v>216</v>
      </c>
      <c r="D18" s="261">
        <v>17</v>
      </c>
      <c r="E18" s="257">
        <v>0</v>
      </c>
      <c r="F18" s="257">
        <f t="shared" si="0"/>
        <v>0</v>
      </c>
      <c r="G18" s="193"/>
      <c r="J18" s="190"/>
    </row>
    <row r="19" s="178" customFormat="1" ht="38.25" spans="1:10">
      <c r="A19" s="261">
        <v>20</v>
      </c>
      <c r="B19" s="115" t="s">
        <v>230</v>
      </c>
      <c r="C19" s="287" t="s">
        <v>211</v>
      </c>
      <c r="D19" s="288">
        <v>1</v>
      </c>
      <c r="E19" s="257">
        <v>0</v>
      </c>
      <c r="F19" s="257">
        <f t="shared" si="0"/>
        <v>0</v>
      </c>
      <c r="G19" s="193"/>
      <c r="H19" s="190"/>
      <c r="I19" s="190"/>
      <c r="J19" s="190"/>
    </row>
    <row r="20" s="178" customFormat="1" ht="16.5" spans="1:10">
      <c r="A20" s="262">
        <v>21</v>
      </c>
      <c r="B20" s="289" t="s">
        <v>231</v>
      </c>
      <c r="C20" s="290" t="s">
        <v>101</v>
      </c>
      <c r="D20" s="262">
        <v>1</v>
      </c>
      <c r="E20" s="257">
        <v>0</v>
      </c>
      <c r="F20" s="257">
        <f t="shared" si="0"/>
        <v>0</v>
      </c>
      <c r="G20" s="193"/>
      <c r="J20" s="190"/>
    </row>
    <row r="21" s="179" customFormat="1" ht="16.5" spans="1:10">
      <c r="A21" s="262">
        <v>22</v>
      </c>
      <c r="B21" s="117" t="s">
        <v>232</v>
      </c>
      <c r="C21" s="262" t="s">
        <v>211</v>
      </c>
      <c r="D21" s="261">
        <v>1</v>
      </c>
      <c r="E21" s="257">
        <v>0</v>
      </c>
      <c r="F21" s="257">
        <f t="shared" si="0"/>
        <v>0</v>
      </c>
      <c r="G21" s="272"/>
      <c r="J21" s="190"/>
    </row>
    <row r="22" s="178" customFormat="1" ht="36" spans="1:10">
      <c r="A22" s="261">
        <v>23</v>
      </c>
      <c r="B22" s="291" t="s">
        <v>233</v>
      </c>
      <c r="C22" s="129" t="s">
        <v>211</v>
      </c>
      <c r="D22" s="129">
        <v>1</v>
      </c>
      <c r="E22" s="257">
        <v>0</v>
      </c>
      <c r="F22" s="257">
        <f t="shared" si="0"/>
        <v>0</v>
      </c>
      <c r="G22" s="193"/>
      <c r="H22" s="190"/>
      <c r="I22" s="190"/>
      <c r="J22" s="190"/>
    </row>
    <row r="23" s="178" customFormat="1" ht="20.4" customHeight="1" spans="1:10">
      <c r="A23" s="261">
        <v>24</v>
      </c>
      <c r="B23" s="292" t="s">
        <v>234</v>
      </c>
      <c r="C23" s="293" t="s">
        <v>211</v>
      </c>
      <c r="D23" s="294">
        <v>1</v>
      </c>
      <c r="E23" s="257">
        <v>0</v>
      </c>
      <c r="F23" s="257">
        <f t="shared" si="0"/>
        <v>0</v>
      </c>
      <c r="G23" s="193"/>
      <c r="H23" s="190"/>
      <c r="I23" s="190"/>
      <c r="J23" s="190"/>
    </row>
    <row r="24" s="178" customFormat="1" ht="40.5" spans="1:10">
      <c r="A24" s="262">
        <v>25</v>
      </c>
      <c r="B24" s="292" t="s">
        <v>235</v>
      </c>
      <c r="C24" s="295" t="s">
        <v>211</v>
      </c>
      <c r="D24" s="296">
        <v>1</v>
      </c>
      <c r="E24" s="257">
        <v>0</v>
      </c>
      <c r="F24" s="257">
        <f t="shared" si="0"/>
        <v>0</v>
      </c>
      <c r="G24" s="193"/>
      <c r="H24" s="190"/>
      <c r="I24" s="190"/>
      <c r="J24" s="190"/>
    </row>
    <row r="25" s="178" customFormat="1" ht="16.5" spans="1:10">
      <c r="A25" s="261">
        <v>26</v>
      </c>
      <c r="B25" s="115" t="s">
        <v>236</v>
      </c>
      <c r="C25" s="261" t="s">
        <v>109</v>
      </c>
      <c r="D25" s="261">
        <v>800</v>
      </c>
      <c r="E25" s="257">
        <v>0</v>
      </c>
      <c r="F25" s="257">
        <f t="shared" si="0"/>
        <v>0</v>
      </c>
      <c r="G25" s="193"/>
      <c r="H25" s="190"/>
      <c r="I25" s="190"/>
      <c r="J25" s="190"/>
    </row>
    <row r="26" s="178" customFormat="1" ht="25.5" spans="1:10">
      <c r="A26" s="261">
        <v>27</v>
      </c>
      <c r="B26" s="115" t="s">
        <v>237</v>
      </c>
      <c r="C26" s="261" t="s">
        <v>211</v>
      </c>
      <c r="D26" s="261">
        <v>1</v>
      </c>
      <c r="E26" s="257">
        <v>0</v>
      </c>
      <c r="F26" s="257">
        <f t="shared" si="0"/>
        <v>0</v>
      </c>
      <c r="G26" s="193"/>
      <c r="H26" s="190"/>
      <c r="I26" s="190"/>
      <c r="J26" s="190"/>
    </row>
    <row r="27" s="178" customFormat="1" ht="16.5" spans="1:10">
      <c r="A27" s="262">
        <v>28</v>
      </c>
      <c r="B27" s="117" t="s">
        <v>238</v>
      </c>
      <c r="C27" s="262" t="s">
        <v>239</v>
      </c>
      <c r="D27" s="262">
        <v>1</v>
      </c>
      <c r="E27" s="257">
        <v>0</v>
      </c>
      <c r="F27" s="257">
        <f t="shared" si="0"/>
        <v>0</v>
      </c>
      <c r="G27" s="193"/>
      <c r="H27" s="190"/>
      <c r="I27" s="190"/>
      <c r="J27" s="190"/>
    </row>
    <row r="28" s="178" customFormat="1" ht="16.5" spans="1:10">
      <c r="A28" s="262">
        <v>29</v>
      </c>
      <c r="B28" s="117" t="s">
        <v>240</v>
      </c>
      <c r="C28" s="262" t="s">
        <v>211</v>
      </c>
      <c r="D28" s="262">
        <v>1</v>
      </c>
      <c r="E28" s="257">
        <v>0</v>
      </c>
      <c r="F28" s="257">
        <f t="shared" si="0"/>
        <v>0</v>
      </c>
      <c r="G28" s="193"/>
      <c r="J28" s="190"/>
    </row>
    <row r="29" s="178" customFormat="1" ht="25.5" spans="1:10">
      <c r="A29" s="262">
        <v>30</v>
      </c>
      <c r="B29" s="117" t="s">
        <v>241</v>
      </c>
      <c r="C29" s="262" t="s">
        <v>242</v>
      </c>
      <c r="D29" s="262">
        <v>180</v>
      </c>
      <c r="E29" s="257">
        <v>0</v>
      </c>
      <c r="F29" s="257">
        <f t="shared" si="0"/>
        <v>0</v>
      </c>
      <c r="G29" s="193"/>
      <c r="J29" s="190"/>
    </row>
    <row r="30" s="178" customFormat="1" ht="21" customHeight="1" spans="1:10">
      <c r="A30" s="261">
        <v>31</v>
      </c>
      <c r="B30" s="115" t="s">
        <v>243</v>
      </c>
      <c r="C30" s="261" t="s">
        <v>244</v>
      </c>
      <c r="D30" s="261">
        <v>10</v>
      </c>
      <c r="E30" s="257">
        <v>0</v>
      </c>
      <c r="F30" s="257">
        <f t="shared" si="0"/>
        <v>0</v>
      </c>
      <c r="G30" s="193"/>
      <c r="H30" s="190"/>
      <c r="I30" s="190"/>
      <c r="J30" s="190"/>
    </row>
    <row r="31" s="178" customFormat="1" ht="21" customHeight="1" spans="1:10">
      <c r="A31" s="262">
        <v>32</v>
      </c>
      <c r="B31" s="117" t="s">
        <v>245</v>
      </c>
      <c r="C31" s="262" t="s">
        <v>214</v>
      </c>
      <c r="D31" s="262">
        <v>1</v>
      </c>
      <c r="E31" s="257">
        <v>0</v>
      </c>
      <c r="F31" s="257">
        <f t="shared" si="0"/>
        <v>0</v>
      </c>
      <c r="G31" s="193"/>
      <c r="J31" s="190"/>
    </row>
    <row r="32" s="178" customFormat="1" ht="21" customHeight="1" spans="1:10">
      <c r="A32" s="262">
        <v>33</v>
      </c>
      <c r="B32" s="117" t="s">
        <v>246</v>
      </c>
      <c r="C32" s="262" t="s">
        <v>214</v>
      </c>
      <c r="D32" s="262">
        <v>5</v>
      </c>
      <c r="E32" s="257">
        <v>0</v>
      </c>
      <c r="F32" s="257">
        <f t="shared" si="0"/>
        <v>0</v>
      </c>
      <c r="G32" s="193"/>
      <c r="J32" s="190"/>
    </row>
    <row r="33" s="178" customFormat="1" ht="21" customHeight="1" spans="1:10">
      <c r="A33" s="261">
        <v>34</v>
      </c>
      <c r="B33" s="115" t="s">
        <v>247</v>
      </c>
      <c r="C33" s="261" t="s">
        <v>248</v>
      </c>
      <c r="D33" s="261">
        <v>10</v>
      </c>
      <c r="E33" s="257">
        <v>0</v>
      </c>
      <c r="F33" s="257">
        <f t="shared" si="0"/>
        <v>0</v>
      </c>
      <c r="G33" s="193"/>
      <c r="H33" s="190"/>
      <c r="I33" s="190"/>
      <c r="J33" s="190"/>
    </row>
    <row r="34" s="178" customFormat="1" ht="21" customHeight="1" spans="1:10">
      <c r="A34" s="262">
        <v>35</v>
      </c>
      <c r="B34" s="275" t="s">
        <v>249</v>
      </c>
      <c r="C34" s="297" t="s">
        <v>214</v>
      </c>
      <c r="D34" s="297">
        <v>2</v>
      </c>
      <c r="E34" s="257">
        <v>0</v>
      </c>
      <c r="F34" s="257">
        <f t="shared" si="0"/>
        <v>0</v>
      </c>
      <c r="G34" s="193"/>
      <c r="J34" s="190"/>
    </row>
    <row r="35" s="178" customFormat="1" ht="21" customHeight="1" spans="1:10">
      <c r="A35" s="261">
        <v>36</v>
      </c>
      <c r="B35" s="267" t="s">
        <v>250</v>
      </c>
      <c r="C35" s="298" t="s">
        <v>242</v>
      </c>
      <c r="D35" s="298">
        <v>10</v>
      </c>
      <c r="E35" s="257">
        <v>0</v>
      </c>
      <c r="F35" s="257">
        <f t="shared" si="0"/>
        <v>0</v>
      </c>
      <c r="G35" s="193"/>
      <c r="H35" s="190"/>
      <c r="I35" s="190"/>
      <c r="J35" s="190"/>
    </row>
    <row r="36" s="178" customFormat="1" ht="21" customHeight="1" spans="1:10">
      <c r="A36" s="261">
        <v>37</v>
      </c>
      <c r="B36" s="267" t="s">
        <v>251</v>
      </c>
      <c r="C36" s="298" t="s">
        <v>242</v>
      </c>
      <c r="D36" s="298">
        <v>10</v>
      </c>
      <c r="E36" s="257">
        <v>0</v>
      </c>
      <c r="F36" s="257">
        <f t="shared" si="0"/>
        <v>0</v>
      </c>
      <c r="G36" s="193"/>
      <c r="H36" s="190"/>
      <c r="I36" s="190"/>
      <c r="J36" s="190"/>
    </row>
    <row r="37" s="178" customFormat="1" ht="25.5" spans="1:10">
      <c r="A37" s="261">
        <v>38</v>
      </c>
      <c r="B37" s="267" t="s">
        <v>252</v>
      </c>
      <c r="C37" s="298" t="s">
        <v>248</v>
      </c>
      <c r="D37" s="298">
        <v>20</v>
      </c>
      <c r="E37" s="257">
        <v>0</v>
      </c>
      <c r="F37" s="257">
        <f t="shared" si="0"/>
        <v>0</v>
      </c>
      <c r="G37" s="193"/>
      <c r="H37" s="190"/>
      <c r="I37" s="190"/>
      <c r="J37" s="190"/>
    </row>
    <row r="38" s="178" customFormat="1" ht="21" customHeight="1" spans="1:10">
      <c r="A38" s="262">
        <v>39</v>
      </c>
      <c r="B38" s="299" t="s">
        <v>253</v>
      </c>
      <c r="C38" s="274" t="s">
        <v>254</v>
      </c>
      <c r="D38" s="274">
        <v>10</v>
      </c>
      <c r="E38" s="257">
        <v>0</v>
      </c>
      <c r="F38" s="257">
        <f t="shared" si="0"/>
        <v>0</v>
      </c>
      <c r="G38" s="193"/>
      <c r="J38" s="190"/>
    </row>
    <row r="39" s="178" customFormat="1" ht="21" customHeight="1" spans="1:10">
      <c r="A39" s="262">
        <v>40</v>
      </c>
      <c r="B39" s="300" t="s">
        <v>255</v>
      </c>
      <c r="C39" s="274" t="s">
        <v>211</v>
      </c>
      <c r="D39" s="274">
        <v>1</v>
      </c>
      <c r="E39" s="257">
        <v>0</v>
      </c>
      <c r="F39" s="257">
        <f t="shared" si="0"/>
        <v>0</v>
      </c>
      <c r="G39" s="193"/>
      <c r="J39" s="190"/>
    </row>
    <row r="40" ht="18.75" spans="1:10">
      <c r="A40" s="87" t="s">
        <v>256</v>
      </c>
      <c r="B40" s="88"/>
      <c r="C40" s="89"/>
      <c r="D40" s="89"/>
      <c r="E40" s="301"/>
      <c r="F40" s="302">
        <f>SUM(F4:F39)</f>
        <v>0</v>
      </c>
      <c r="G40" s="92"/>
      <c r="J40" s="93"/>
    </row>
  </sheetData>
  <sheetProtection password="D79E" sheet="1" objects="1"/>
  <protectedRanges>
    <protectedRange sqref="E4:E39" name="区域1"/>
  </protectedRanges>
  <mergeCells count="3">
    <mergeCell ref="A1:G1"/>
    <mergeCell ref="A2:G2"/>
    <mergeCell ref="A40:B40"/>
  </mergeCells>
  <pageMargins left="0.708661417322835" right="0.708661417322835" top="0.748031496062992" bottom="0.748031496062992" header="0.31496062992126" footer="0.31496062992126"/>
  <pageSetup paperSize="9" scale="85"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91"/>
  <sheetViews>
    <sheetView topLeftCell="A82" workbookViewId="0">
      <selection activeCell="D90" sqref="D90"/>
    </sheetView>
  </sheetViews>
  <sheetFormatPr defaultColWidth="9" defaultRowHeight="13.5"/>
  <cols>
    <col min="2" max="2" width="40" customWidth="1"/>
    <col min="3" max="3" width="6.63333333333333" style="95" customWidth="1"/>
    <col min="4" max="4" width="7.63333333333333" style="95" customWidth="1"/>
    <col min="5" max="5" width="10" style="1" customWidth="1"/>
    <col min="6" max="6" width="13.9083333333333" style="1" customWidth="1"/>
    <col min="7" max="7" width="8.90833333333333" customWidth="1"/>
    <col min="8" max="8" width="8.54166666666667" customWidth="1"/>
  </cols>
  <sheetData>
    <row r="1" s="240" customFormat="1" ht="29.25" spans="1:7">
      <c r="A1" s="2" t="s">
        <v>205</v>
      </c>
      <c r="B1" s="2"/>
      <c r="C1" s="2"/>
      <c r="D1" s="2"/>
      <c r="E1" s="3"/>
      <c r="F1" s="4"/>
      <c r="G1" s="4"/>
    </row>
    <row r="2" s="25" customFormat="1" ht="50" customHeight="1" spans="1:7">
      <c r="A2" s="5" t="s">
        <v>257</v>
      </c>
      <c r="B2" s="5"/>
      <c r="C2" s="5"/>
      <c r="D2" s="5"/>
      <c r="E2" s="6"/>
      <c r="F2" s="7"/>
      <c r="G2" s="8"/>
    </row>
    <row r="3" s="25" customFormat="1" ht="20.25" customHeight="1" spans="1:7">
      <c r="A3" s="9" t="s">
        <v>258</v>
      </c>
      <c r="B3" s="10" t="s">
        <v>194</v>
      </c>
      <c r="C3" s="28" t="s">
        <v>59</v>
      </c>
      <c r="D3" s="28" t="s">
        <v>208</v>
      </c>
      <c r="E3" s="29" t="s">
        <v>60</v>
      </c>
      <c r="F3" s="29" t="s">
        <v>209</v>
      </c>
      <c r="G3" s="28" t="s">
        <v>61</v>
      </c>
    </row>
    <row r="4" s="47" customFormat="1" ht="54.75" customHeight="1" spans="1:7">
      <c r="A4" s="13"/>
      <c r="B4" s="245" t="s">
        <v>259</v>
      </c>
      <c r="C4" s="28"/>
      <c r="D4" s="28"/>
      <c r="E4" s="29"/>
      <c r="F4" s="29"/>
      <c r="G4" s="28"/>
    </row>
    <row r="5" s="241" customFormat="1" ht="17.25" spans="1:7">
      <c r="A5" s="246" t="s">
        <v>260</v>
      </c>
      <c r="B5" s="247" t="s">
        <v>261</v>
      </c>
      <c r="C5" s="248"/>
      <c r="D5" s="249"/>
      <c r="E5" s="250"/>
      <c r="F5" s="251"/>
      <c r="G5" s="117"/>
    </row>
    <row r="6" s="241" customFormat="1" ht="63.75" spans="1:7">
      <c r="A6" s="252">
        <v>-101</v>
      </c>
      <c r="B6" s="253" t="s">
        <v>262</v>
      </c>
      <c r="C6" s="248"/>
      <c r="D6" s="254"/>
      <c r="E6" s="250"/>
      <c r="F6" s="251"/>
      <c r="G6" s="117"/>
    </row>
    <row r="7" s="242" customFormat="1" ht="12.75" spans="1:7">
      <c r="A7" s="255"/>
      <c r="B7" s="256" t="s">
        <v>263</v>
      </c>
      <c r="C7" s="248" t="s">
        <v>242</v>
      </c>
      <c r="D7" s="254">
        <v>2673</v>
      </c>
      <c r="E7" s="257">
        <v>0</v>
      </c>
      <c r="F7" s="257">
        <f t="shared" ref="F7:F12" si="0">E7*D7</f>
        <v>0</v>
      </c>
      <c r="G7" s="158"/>
    </row>
    <row r="8" s="242" customFormat="1" ht="12.75" spans="1:7">
      <c r="A8" s="255"/>
      <c r="B8" s="256" t="s">
        <v>264</v>
      </c>
      <c r="C8" s="248" t="s">
        <v>242</v>
      </c>
      <c r="D8" s="254">
        <f>2673*0.15</f>
        <v>400.95</v>
      </c>
      <c r="E8" s="257">
        <v>0</v>
      </c>
      <c r="F8" s="257">
        <f t="shared" si="0"/>
        <v>0</v>
      </c>
      <c r="G8" s="158"/>
    </row>
    <row r="9" s="242" customFormat="1" ht="12.75" spans="1:7">
      <c r="A9" s="255"/>
      <c r="B9" s="256" t="s">
        <v>265</v>
      </c>
      <c r="C9" s="248" t="s">
        <v>242</v>
      </c>
      <c r="D9" s="254">
        <f>2673*0.2</f>
        <v>534.6</v>
      </c>
      <c r="E9" s="257">
        <v>0</v>
      </c>
      <c r="F9" s="257">
        <f t="shared" si="0"/>
        <v>0</v>
      </c>
      <c r="G9" s="158"/>
    </row>
    <row r="10" s="241" customFormat="1" ht="12.75" spans="1:10">
      <c r="A10" s="255"/>
      <c r="B10" s="256" t="s">
        <v>266</v>
      </c>
      <c r="C10" s="248" t="s">
        <v>242</v>
      </c>
      <c r="D10" s="254">
        <v>1123</v>
      </c>
      <c r="E10" s="257">
        <v>0</v>
      </c>
      <c r="F10" s="257">
        <f t="shared" si="0"/>
        <v>0</v>
      </c>
      <c r="G10" s="117"/>
      <c r="J10" s="242"/>
    </row>
    <row r="11" s="241" customFormat="1" ht="12.75" spans="1:10">
      <c r="A11" s="255"/>
      <c r="B11" s="256" t="s">
        <v>267</v>
      </c>
      <c r="C11" s="248" t="s">
        <v>242</v>
      </c>
      <c r="D11" s="254">
        <v>2086</v>
      </c>
      <c r="E11" s="257">
        <v>0</v>
      </c>
      <c r="F11" s="257">
        <f t="shared" si="0"/>
        <v>0</v>
      </c>
      <c r="G11" s="117"/>
      <c r="J11" s="242"/>
    </row>
    <row r="12" s="243" customFormat="1" ht="12.75" spans="1:10">
      <c r="A12" s="258"/>
      <c r="B12" s="256" t="s">
        <v>268</v>
      </c>
      <c r="C12" s="248" t="s">
        <v>242</v>
      </c>
      <c r="D12" s="254">
        <v>2673</v>
      </c>
      <c r="E12" s="257">
        <v>0</v>
      </c>
      <c r="F12" s="257">
        <f t="shared" si="0"/>
        <v>0</v>
      </c>
      <c r="G12" s="71"/>
      <c r="J12" s="242"/>
    </row>
    <row r="13" s="244" customFormat="1" ht="51" spans="1:10">
      <c r="A13" s="246">
        <v>-102</v>
      </c>
      <c r="B13" s="119" t="s">
        <v>269</v>
      </c>
      <c r="C13" s="259"/>
      <c r="D13" s="248"/>
      <c r="E13" s="257"/>
      <c r="F13" s="251"/>
      <c r="G13" s="246"/>
      <c r="J13" s="242"/>
    </row>
    <row r="14" s="178" customFormat="1" ht="16.5" spans="1:10">
      <c r="A14" s="246"/>
      <c r="B14" s="115" t="s">
        <v>263</v>
      </c>
      <c r="C14" s="260" t="s">
        <v>242</v>
      </c>
      <c r="D14" s="259">
        <v>5117</v>
      </c>
      <c r="E14" s="257">
        <v>0</v>
      </c>
      <c r="F14" s="257">
        <f t="shared" ref="F14:F19" si="1">E14*D14</f>
        <v>0</v>
      </c>
      <c r="G14" s="193"/>
      <c r="H14" s="190"/>
      <c r="I14" s="242"/>
      <c r="J14" s="242"/>
    </row>
    <row r="15" s="178" customFormat="1" ht="16.5" spans="1:10">
      <c r="A15" s="246"/>
      <c r="B15" s="158" t="s">
        <v>270</v>
      </c>
      <c r="C15" s="261" t="s">
        <v>242</v>
      </c>
      <c r="D15" s="260">
        <f>D14*0.25</f>
        <v>1279.25</v>
      </c>
      <c r="E15" s="257">
        <v>0</v>
      </c>
      <c r="F15" s="257">
        <f t="shared" si="1"/>
        <v>0</v>
      </c>
      <c r="G15" s="193"/>
      <c r="H15" s="190"/>
      <c r="I15" s="242"/>
      <c r="J15" s="242"/>
    </row>
    <row r="16" s="178" customFormat="1" ht="16.5" spans="1:10">
      <c r="A16" s="246"/>
      <c r="B16" s="158" t="s">
        <v>265</v>
      </c>
      <c r="C16" s="261" t="s">
        <v>242</v>
      </c>
      <c r="D16" s="260">
        <f>5117*0.2</f>
        <v>1023.4</v>
      </c>
      <c r="E16" s="257">
        <v>0</v>
      </c>
      <c r="F16" s="257">
        <f t="shared" si="1"/>
        <v>0</v>
      </c>
      <c r="G16" s="193"/>
      <c r="H16" s="190"/>
      <c r="I16" s="242"/>
      <c r="J16" s="242"/>
    </row>
    <row r="17" s="178" customFormat="1" ht="16.5" spans="1:10">
      <c r="A17" s="246"/>
      <c r="B17" s="117" t="s">
        <v>271</v>
      </c>
      <c r="C17" s="262" t="s">
        <v>242</v>
      </c>
      <c r="D17" s="263">
        <v>2150</v>
      </c>
      <c r="E17" s="257">
        <v>0</v>
      </c>
      <c r="F17" s="257">
        <f t="shared" si="1"/>
        <v>0</v>
      </c>
      <c r="G17" s="193"/>
      <c r="J17" s="242"/>
    </row>
    <row r="18" s="178" customFormat="1" ht="16.5" spans="1:10">
      <c r="A18" s="246"/>
      <c r="B18" s="117" t="s">
        <v>267</v>
      </c>
      <c r="C18" s="262" t="s">
        <v>242</v>
      </c>
      <c r="D18" s="263">
        <v>3988</v>
      </c>
      <c r="E18" s="257">
        <v>0</v>
      </c>
      <c r="F18" s="257">
        <f t="shared" si="1"/>
        <v>0</v>
      </c>
      <c r="G18" s="193"/>
      <c r="J18" s="242"/>
    </row>
    <row r="19" s="178" customFormat="1" ht="16.5" spans="1:10">
      <c r="A19" s="246"/>
      <c r="B19" s="115" t="s">
        <v>272</v>
      </c>
      <c r="C19" s="261" t="s">
        <v>242</v>
      </c>
      <c r="D19" s="260">
        <v>5117</v>
      </c>
      <c r="E19" s="257">
        <v>0</v>
      </c>
      <c r="F19" s="257">
        <f t="shared" si="1"/>
        <v>0</v>
      </c>
      <c r="G19" s="193"/>
      <c r="H19" s="190"/>
      <c r="I19" s="242"/>
      <c r="J19" s="242"/>
    </row>
    <row r="20" s="178" customFormat="1" ht="51" spans="1:10">
      <c r="A20" s="252">
        <v>-103</v>
      </c>
      <c r="B20" s="119" t="s">
        <v>273</v>
      </c>
      <c r="C20" s="262"/>
      <c r="D20" s="262"/>
      <c r="E20" s="257"/>
      <c r="F20" s="251"/>
      <c r="G20" s="193"/>
      <c r="J20" s="242"/>
    </row>
    <row r="21" s="178" customFormat="1" ht="16.5" spans="1:10">
      <c r="A21" s="255"/>
      <c r="B21" s="115" t="s">
        <v>274</v>
      </c>
      <c r="C21" s="261" t="s">
        <v>242</v>
      </c>
      <c r="D21" s="260">
        <v>4707</v>
      </c>
      <c r="E21" s="257">
        <v>0</v>
      </c>
      <c r="F21" s="257">
        <f t="shared" ref="F21:F35" si="2">E21*D21</f>
        <v>0</v>
      </c>
      <c r="G21" s="193"/>
      <c r="H21" s="190"/>
      <c r="I21" s="242"/>
      <c r="J21" s="242"/>
    </row>
    <row r="22" s="178" customFormat="1" ht="16.5" spans="1:10">
      <c r="A22" s="255"/>
      <c r="B22" s="115" t="s">
        <v>275</v>
      </c>
      <c r="C22" s="261" t="s">
        <v>242</v>
      </c>
      <c r="D22" s="260">
        <f>4707*0.25</f>
        <v>1176.75</v>
      </c>
      <c r="E22" s="257">
        <v>0</v>
      </c>
      <c r="F22" s="257">
        <f t="shared" si="2"/>
        <v>0</v>
      </c>
      <c r="G22" s="193"/>
      <c r="H22" s="190"/>
      <c r="I22" s="242"/>
      <c r="J22" s="242"/>
    </row>
    <row r="23" s="178" customFormat="1" ht="16.5" spans="1:10">
      <c r="A23" s="255"/>
      <c r="B23" s="115" t="s">
        <v>265</v>
      </c>
      <c r="C23" s="261" t="s">
        <v>242</v>
      </c>
      <c r="D23" s="260">
        <f>4707*0.2</f>
        <v>941.4</v>
      </c>
      <c r="E23" s="257">
        <v>0</v>
      </c>
      <c r="F23" s="257">
        <f t="shared" si="2"/>
        <v>0</v>
      </c>
      <c r="G23" s="193"/>
      <c r="H23" s="190"/>
      <c r="I23" s="242"/>
      <c r="J23" s="242"/>
    </row>
    <row r="24" s="178" customFormat="1" ht="16.5" spans="1:10">
      <c r="A24" s="255"/>
      <c r="B24" s="117" t="s">
        <v>276</v>
      </c>
      <c r="C24" s="262" t="s">
        <v>242</v>
      </c>
      <c r="D24" s="263">
        <v>1978</v>
      </c>
      <c r="E24" s="257">
        <v>0</v>
      </c>
      <c r="F24" s="257">
        <f t="shared" si="2"/>
        <v>0</v>
      </c>
      <c r="G24" s="193"/>
      <c r="J24" s="242"/>
    </row>
    <row r="25" s="178" customFormat="1" ht="16.5" spans="1:10">
      <c r="A25" s="255"/>
      <c r="B25" s="117" t="s">
        <v>267</v>
      </c>
      <c r="C25" s="262" t="s">
        <v>242</v>
      </c>
      <c r="D25" s="263">
        <v>3672</v>
      </c>
      <c r="E25" s="257">
        <v>0</v>
      </c>
      <c r="F25" s="257">
        <f t="shared" si="2"/>
        <v>0</v>
      </c>
      <c r="G25" s="193"/>
      <c r="J25" s="242"/>
    </row>
    <row r="26" s="178" customFormat="1" ht="16.5" spans="1:10">
      <c r="A26" s="255"/>
      <c r="B26" s="115" t="s">
        <v>272</v>
      </c>
      <c r="C26" s="261" t="s">
        <v>242</v>
      </c>
      <c r="D26" s="260">
        <v>4707</v>
      </c>
      <c r="E26" s="257">
        <v>0</v>
      </c>
      <c r="F26" s="257">
        <f t="shared" si="2"/>
        <v>0</v>
      </c>
      <c r="G26" s="193"/>
      <c r="H26" s="190"/>
      <c r="I26" s="242"/>
      <c r="J26" s="242"/>
    </row>
    <row r="27" s="178" customFormat="1" ht="25.5" spans="1:10">
      <c r="A27" s="258"/>
      <c r="B27" s="115" t="s">
        <v>277</v>
      </c>
      <c r="C27" s="261" t="s">
        <v>242</v>
      </c>
      <c r="D27" s="260">
        <v>1000</v>
      </c>
      <c r="E27" s="257">
        <v>0</v>
      </c>
      <c r="F27" s="257">
        <f t="shared" si="2"/>
        <v>0</v>
      </c>
      <c r="G27" s="193"/>
      <c r="H27" s="190"/>
      <c r="I27" s="242"/>
      <c r="J27" s="242"/>
    </row>
    <row r="28" s="178" customFormat="1" ht="38.25" spans="1:10">
      <c r="A28" s="264">
        <v>-104</v>
      </c>
      <c r="B28" s="117" t="s">
        <v>278</v>
      </c>
      <c r="C28" s="262" t="s">
        <v>279</v>
      </c>
      <c r="D28" s="262">
        <v>1</v>
      </c>
      <c r="E28" s="257">
        <v>0</v>
      </c>
      <c r="F28" s="257">
        <f t="shared" si="2"/>
        <v>0</v>
      </c>
      <c r="G28" s="265"/>
      <c r="J28" s="242"/>
    </row>
    <row r="29" s="178" customFormat="1" ht="25.5" spans="1:10">
      <c r="A29" s="264">
        <v>-105</v>
      </c>
      <c r="B29" s="108" t="s">
        <v>280</v>
      </c>
      <c r="C29" s="266" t="s">
        <v>281</v>
      </c>
      <c r="D29" s="266">
        <v>2</v>
      </c>
      <c r="E29" s="257">
        <v>0</v>
      </c>
      <c r="F29" s="257">
        <f t="shared" si="2"/>
        <v>0</v>
      </c>
      <c r="G29" s="267" t="s">
        <v>282</v>
      </c>
      <c r="J29" s="242"/>
    </row>
    <row r="30" s="178" customFormat="1" ht="25.5" spans="1:10">
      <c r="A30" s="264">
        <v>-106</v>
      </c>
      <c r="B30" s="115" t="s">
        <v>283</v>
      </c>
      <c r="C30" s="261" t="s">
        <v>211</v>
      </c>
      <c r="D30" s="261">
        <v>1</v>
      </c>
      <c r="E30" s="257">
        <v>0</v>
      </c>
      <c r="F30" s="257">
        <f t="shared" si="2"/>
        <v>0</v>
      </c>
      <c r="G30" s="265"/>
      <c r="H30" s="190"/>
      <c r="I30" s="242"/>
      <c r="J30" s="242"/>
    </row>
    <row r="31" s="178" customFormat="1" ht="38.25" spans="1:10">
      <c r="A31" s="264">
        <v>-107</v>
      </c>
      <c r="B31" s="117" t="s">
        <v>284</v>
      </c>
      <c r="C31" s="262" t="s">
        <v>86</v>
      </c>
      <c r="D31" s="262">
        <v>10</v>
      </c>
      <c r="E31" s="257">
        <v>0</v>
      </c>
      <c r="F31" s="257">
        <f t="shared" si="2"/>
        <v>0</v>
      </c>
      <c r="G31" s="193"/>
      <c r="J31" s="242"/>
    </row>
    <row r="32" s="178" customFormat="1" ht="17.25" spans="1:10">
      <c r="A32" s="264">
        <v>-108</v>
      </c>
      <c r="B32" s="117" t="s">
        <v>285</v>
      </c>
      <c r="C32" s="262" t="s">
        <v>86</v>
      </c>
      <c r="D32" s="262">
        <v>10</v>
      </c>
      <c r="E32" s="257">
        <v>0</v>
      </c>
      <c r="F32" s="257">
        <f t="shared" si="2"/>
        <v>0</v>
      </c>
      <c r="G32" s="193"/>
      <c r="J32" s="242"/>
    </row>
    <row r="33" s="178" customFormat="1" ht="25.5" spans="1:10">
      <c r="A33" s="264">
        <v>-109</v>
      </c>
      <c r="B33" s="117" t="s">
        <v>286</v>
      </c>
      <c r="C33" s="262" t="s">
        <v>211</v>
      </c>
      <c r="D33" s="262">
        <v>1</v>
      </c>
      <c r="E33" s="257">
        <v>0</v>
      </c>
      <c r="F33" s="257">
        <f t="shared" si="2"/>
        <v>0</v>
      </c>
      <c r="G33" s="193"/>
      <c r="J33" s="242"/>
    </row>
    <row r="34" s="178" customFormat="1" ht="17.25" spans="1:10">
      <c r="A34" s="264">
        <v>-110</v>
      </c>
      <c r="B34" s="117" t="s">
        <v>287</v>
      </c>
      <c r="C34" s="262" t="s">
        <v>109</v>
      </c>
      <c r="D34" s="262">
        <v>18</v>
      </c>
      <c r="E34" s="257">
        <v>0</v>
      </c>
      <c r="F34" s="257">
        <f t="shared" si="2"/>
        <v>0</v>
      </c>
      <c r="G34" s="193"/>
      <c r="J34" s="242"/>
    </row>
    <row r="35" s="178" customFormat="1" ht="17.25" spans="1:10">
      <c r="A35" s="264">
        <v>-111</v>
      </c>
      <c r="B35" s="115" t="s">
        <v>288</v>
      </c>
      <c r="C35" s="262" t="s">
        <v>211</v>
      </c>
      <c r="D35" s="262">
        <v>1</v>
      </c>
      <c r="E35" s="257">
        <v>0</v>
      </c>
      <c r="F35" s="257">
        <f t="shared" si="2"/>
        <v>0</v>
      </c>
      <c r="G35" s="193"/>
      <c r="J35" s="242"/>
    </row>
    <row r="36" s="178" customFormat="1" ht="16.5" spans="1:10">
      <c r="A36" s="268" t="s">
        <v>289</v>
      </c>
      <c r="B36" s="119" t="s">
        <v>290</v>
      </c>
      <c r="C36" s="262"/>
      <c r="D36" s="262"/>
      <c r="E36" s="257"/>
      <c r="F36" s="251"/>
      <c r="G36" s="193"/>
      <c r="J36" s="242"/>
    </row>
    <row r="37" s="178" customFormat="1" ht="25.5" spans="1:10">
      <c r="A37" s="246">
        <v>-201</v>
      </c>
      <c r="B37" s="115" t="s">
        <v>291</v>
      </c>
      <c r="C37" s="262" t="s">
        <v>109</v>
      </c>
      <c r="D37" s="262">
        <v>12</v>
      </c>
      <c r="E37" s="257">
        <v>0</v>
      </c>
      <c r="F37" s="257">
        <f t="shared" ref="F37:F48" si="3">E37*D37</f>
        <v>0</v>
      </c>
      <c r="G37" s="193"/>
      <c r="J37" s="242"/>
    </row>
    <row r="38" s="178" customFormat="1" ht="25.5" spans="1:10">
      <c r="A38" s="246"/>
      <c r="B38" s="115" t="s">
        <v>292</v>
      </c>
      <c r="C38" s="261" t="s">
        <v>281</v>
      </c>
      <c r="D38" s="261">
        <v>2</v>
      </c>
      <c r="E38" s="257">
        <v>0</v>
      </c>
      <c r="F38" s="257">
        <f t="shared" si="3"/>
        <v>0</v>
      </c>
      <c r="G38" s="193"/>
      <c r="H38" s="190"/>
      <c r="I38" s="242"/>
      <c r="J38" s="242"/>
    </row>
    <row r="39" s="178" customFormat="1" ht="16.5" spans="1:10">
      <c r="A39" s="246"/>
      <c r="B39" s="115" t="s">
        <v>293</v>
      </c>
      <c r="C39" s="262" t="s">
        <v>109</v>
      </c>
      <c r="D39" s="262">
        <v>12</v>
      </c>
      <c r="E39" s="257">
        <v>0</v>
      </c>
      <c r="F39" s="257">
        <f t="shared" si="3"/>
        <v>0</v>
      </c>
      <c r="G39" s="193"/>
      <c r="J39" s="242"/>
    </row>
    <row r="40" s="178" customFormat="1" ht="63.75" spans="1:10">
      <c r="A40" s="246">
        <v>-202</v>
      </c>
      <c r="B40" s="117" t="s">
        <v>294</v>
      </c>
      <c r="C40" s="262" t="s">
        <v>109</v>
      </c>
      <c r="D40" s="262">
        <v>2</v>
      </c>
      <c r="E40" s="257">
        <v>0</v>
      </c>
      <c r="F40" s="257">
        <f t="shared" si="3"/>
        <v>0</v>
      </c>
      <c r="G40" s="269"/>
      <c r="J40" s="242"/>
    </row>
    <row r="41" s="178" customFormat="1" ht="51" spans="1:10">
      <c r="A41" s="246"/>
      <c r="B41" s="117" t="s">
        <v>295</v>
      </c>
      <c r="C41" s="262" t="s">
        <v>109</v>
      </c>
      <c r="D41" s="262">
        <v>1</v>
      </c>
      <c r="E41" s="257">
        <v>0</v>
      </c>
      <c r="F41" s="257">
        <f t="shared" si="3"/>
        <v>0</v>
      </c>
      <c r="G41" s="193"/>
      <c r="J41" s="242"/>
    </row>
    <row r="42" s="178" customFormat="1" ht="16.5" spans="1:10">
      <c r="A42" s="246"/>
      <c r="B42" s="117" t="s">
        <v>296</v>
      </c>
      <c r="C42" s="262" t="s">
        <v>109</v>
      </c>
      <c r="D42" s="262">
        <v>3</v>
      </c>
      <c r="E42" s="257">
        <v>0</v>
      </c>
      <c r="F42" s="257">
        <f t="shared" si="3"/>
        <v>0</v>
      </c>
      <c r="G42" s="193" t="s">
        <v>297</v>
      </c>
      <c r="J42" s="242"/>
    </row>
    <row r="43" s="178" customFormat="1" ht="16.5" spans="1:10">
      <c r="A43" s="255">
        <v>-203</v>
      </c>
      <c r="B43" s="117" t="s">
        <v>298</v>
      </c>
      <c r="C43" s="262" t="s">
        <v>211</v>
      </c>
      <c r="D43" s="262">
        <v>1</v>
      </c>
      <c r="E43" s="257">
        <v>0</v>
      </c>
      <c r="F43" s="257">
        <f t="shared" si="3"/>
        <v>0</v>
      </c>
      <c r="G43" s="193"/>
      <c r="J43" s="242"/>
    </row>
    <row r="44" s="178" customFormat="1" ht="25.5" spans="1:10">
      <c r="A44" s="258"/>
      <c r="B44" s="117" t="s">
        <v>299</v>
      </c>
      <c r="C44" s="262" t="s">
        <v>211</v>
      </c>
      <c r="D44" s="262">
        <v>1</v>
      </c>
      <c r="E44" s="257">
        <v>0</v>
      </c>
      <c r="F44" s="257">
        <f t="shared" si="3"/>
        <v>0</v>
      </c>
      <c r="G44" s="193"/>
      <c r="J44" s="242"/>
    </row>
    <row r="45" s="178" customFormat="1" ht="51" spans="1:10">
      <c r="A45" s="252">
        <v>-204</v>
      </c>
      <c r="B45" s="117" t="s">
        <v>300</v>
      </c>
      <c r="C45" s="262" t="s">
        <v>211</v>
      </c>
      <c r="D45" s="262">
        <v>1</v>
      </c>
      <c r="E45" s="257">
        <v>0</v>
      </c>
      <c r="F45" s="257">
        <f t="shared" si="3"/>
        <v>0</v>
      </c>
      <c r="G45" s="193"/>
      <c r="J45" s="242"/>
    </row>
    <row r="46" s="178" customFormat="1" ht="16.5" spans="1:10">
      <c r="A46" s="255"/>
      <c r="B46" s="117" t="s">
        <v>301</v>
      </c>
      <c r="C46" s="262" t="s">
        <v>211</v>
      </c>
      <c r="D46" s="262">
        <v>1</v>
      </c>
      <c r="E46" s="257">
        <v>0</v>
      </c>
      <c r="F46" s="257">
        <f t="shared" si="3"/>
        <v>0</v>
      </c>
      <c r="G46" s="193"/>
      <c r="J46" s="242"/>
    </row>
    <row r="47" s="178" customFormat="1" ht="33" customHeight="1" spans="1:10">
      <c r="A47" s="255"/>
      <c r="B47" s="115" t="s">
        <v>302</v>
      </c>
      <c r="C47" s="262" t="s">
        <v>211</v>
      </c>
      <c r="D47" s="262">
        <v>1</v>
      </c>
      <c r="E47" s="257">
        <v>0</v>
      </c>
      <c r="F47" s="257">
        <f t="shared" si="3"/>
        <v>0</v>
      </c>
      <c r="G47" s="193"/>
      <c r="J47" s="242"/>
    </row>
    <row r="48" s="178" customFormat="1" ht="16.5" spans="1:10">
      <c r="A48" s="270">
        <v>-205</v>
      </c>
      <c r="B48" s="158" t="s">
        <v>303</v>
      </c>
      <c r="C48" s="188" t="s">
        <v>211</v>
      </c>
      <c r="D48" s="188">
        <v>1</v>
      </c>
      <c r="E48" s="257">
        <v>0</v>
      </c>
      <c r="F48" s="257">
        <f t="shared" si="3"/>
        <v>0</v>
      </c>
      <c r="G48" s="193"/>
      <c r="J48" s="242"/>
    </row>
    <row r="49" s="178" customFormat="1" ht="50.4" customHeight="1" spans="1:10">
      <c r="A49" s="110" t="s">
        <v>304</v>
      </c>
      <c r="B49" s="271" t="s">
        <v>305</v>
      </c>
      <c r="C49" s="72"/>
      <c r="D49" s="72"/>
      <c r="E49" s="103"/>
      <c r="F49" s="251"/>
      <c r="G49" s="193"/>
      <c r="J49" s="242"/>
    </row>
    <row r="50" s="178" customFormat="1" ht="81" customHeight="1" spans="1:12">
      <c r="A50" s="246">
        <v>-301</v>
      </c>
      <c r="B50" s="158" t="s">
        <v>306</v>
      </c>
      <c r="C50" s="188" t="s">
        <v>211</v>
      </c>
      <c r="D50" s="188">
        <v>1</v>
      </c>
      <c r="E50" s="257">
        <v>0</v>
      </c>
      <c r="F50" s="257">
        <f t="shared" ref="F50:F52" si="4">E50*D50</f>
        <v>0</v>
      </c>
      <c r="G50" s="193"/>
      <c r="H50" s="190"/>
      <c r="I50" s="242"/>
      <c r="J50" s="242"/>
      <c r="K50" s="190"/>
      <c r="L50" s="190"/>
    </row>
    <row r="51" s="178" customFormat="1" ht="37.25" customHeight="1" spans="1:10">
      <c r="A51" s="246"/>
      <c r="B51" s="117" t="s">
        <v>307</v>
      </c>
      <c r="C51" s="262" t="s">
        <v>211</v>
      </c>
      <c r="D51" s="262">
        <v>1</v>
      </c>
      <c r="E51" s="257">
        <v>0</v>
      </c>
      <c r="F51" s="257">
        <f t="shared" si="4"/>
        <v>0</v>
      </c>
      <c r="G51" s="193"/>
      <c r="J51" s="242"/>
    </row>
    <row r="52" s="178" customFormat="1" ht="38.4" customHeight="1" spans="1:10">
      <c r="A52" s="246"/>
      <c r="B52" s="117" t="s">
        <v>308</v>
      </c>
      <c r="C52" s="262" t="s">
        <v>109</v>
      </c>
      <c r="D52" s="262">
        <v>2</v>
      </c>
      <c r="E52" s="257">
        <v>0</v>
      </c>
      <c r="F52" s="257">
        <f t="shared" si="4"/>
        <v>0</v>
      </c>
      <c r="G52" s="272"/>
      <c r="J52" s="242"/>
    </row>
    <row r="53" s="178" customFormat="1" ht="81.65" customHeight="1" spans="1:10">
      <c r="A53" s="252">
        <v>-302</v>
      </c>
      <c r="B53" s="119" t="s">
        <v>309</v>
      </c>
      <c r="C53" s="262"/>
      <c r="D53" s="262"/>
      <c r="E53" s="103"/>
      <c r="F53" s="251"/>
      <c r="G53" s="193"/>
      <c r="J53" s="242"/>
    </row>
    <row r="54" s="178" customFormat="1" ht="16.5" spans="1:10">
      <c r="A54" s="255"/>
      <c r="B54" s="117" t="s">
        <v>310</v>
      </c>
      <c r="C54" s="262" t="s">
        <v>211</v>
      </c>
      <c r="D54" s="262">
        <v>1</v>
      </c>
      <c r="E54" s="257">
        <v>0</v>
      </c>
      <c r="F54" s="257">
        <f t="shared" ref="F54:F63" si="5">E54*D54</f>
        <v>0</v>
      </c>
      <c r="G54" s="272"/>
      <c r="J54" s="242"/>
    </row>
    <row r="55" s="178" customFormat="1" ht="25.5" spans="1:10">
      <c r="A55" s="255"/>
      <c r="B55" s="115" t="s">
        <v>311</v>
      </c>
      <c r="C55" s="261" t="s">
        <v>312</v>
      </c>
      <c r="D55" s="261">
        <v>6</v>
      </c>
      <c r="E55" s="257">
        <v>0</v>
      </c>
      <c r="F55" s="257">
        <f t="shared" si="5"/>
        <v>0</v>
      </c>
      <c r="G55" s="193"/>
      <c r="H55" s="190"/>
      <c r="I55" s="242"/>
      <c r="J55" s="242"/>
    </row>
    <row r="56" s="178" customFormat="1" ht="16.5" spans="1:10">
      <c r="A56" s="255"/>
      <c r="B56" s="117" t="s">
        <v>313</v>
      </c>
      <c r="C56" s="262" t="s">
        <v>314</v>
      </c>
      <c r="D56" s="262">
        <v>2</v>
      </c>
      <c r="E56" s="257">
        <v>0</v>
      </c>
      <c r="F56" s="257">
        <f t="shared" si="5"/>
        <v>0</v>
      </c>
      <c r="G56" s="193"/>
      <c r="J56" s="242"/>
    </row>
    <row r="57" s="178" customFormat="1" ht="25.5" spans="1:10">
      <c r="A57" s="255"/>
      <c r="B57" s="117" t="s">
        <v>315</v>
      </c>
      <c r="C57" s="262" t="s">
        <v>316</v>
      </c>
      <c r="D57" s="262">
        <v>1</v>
      </c>
      <c r="E57" s="257">
        <v>0</v>
      </c>
      <c r="F57" s="257">
        <f t="shared" si="5"/>
        <v>0</v>
      </c>
      <c r="G57" s="193" t="s">
        <v>317</v>
      </c>
      <c r="J57" s="242"/>
    </row>
    <row r="58" s="178" customFormat="1" ht="16.5" spans="1:10">
      <c r="A58" s="255"/>
      <c r="B58" s="117" t="s">
        <v>318</v>
      </c>
      <c r="C58" s="262" t="s">
        <v>316</v>
      </c>
      <c r="D58" s="262">
        <v>1</v>
      </c>
      <c r="E58" s="257">
        <v>0</v>
      </c>
      <c r="F58" s="257">
        <f t="shared" si="5"/>
        <v>0</v>
      </c>
      <c r="G58" s="193" t="s">
        <v>317</v>
      </c>
      <c r="J58" s="242"/>
    </row>
    <row r="59" s="178" customFormat="1" ht="25.25" customHeight="1" spans="1:10">
      <c r="A59" s="258"/>
      <c r="B59" s="117" t="s">
        <v>319</v>
      </c>
      <c r="C59" s="262" t="s">
        <v>316</v>
      </c>
      <c r="D59" s="262">
        <v>1</v>
      </c>
      <c r="E59" s="257">
        <v>0</v>
      </c>
      <c r="F59" s="257">
        <f t="shared" si="5"/>
        <v>0</v>
      </c>
      <c r="G59" s="193" t="s">
        <v>317</v>
      </c>
      <c r="J59" s="242"/>
    </row>
    <row r="60" s="178" customFormat="1" ht="38.25" spans="1:10">
      <c r="A60" s="112">
        <v>-303</v>
      </c>
      <c r="B60" s="158" t="s">
        <v>320</v>
      </c>
      <c r="C60" s="188" t="s">
        <v>321</v>
      </c>
      <c r="D60" s="188">
        <v>10</v>
      </c>
      <c r="E60" s="257">
        <v>0</v>
      </c>
      <c r="F60" s="257">
        <f t="shared" si="5"/>
        <v>0</v>
      </c>
      <c r="G60" s="193"/>
      <c r="H60" s="190"/>
      <c r="I60" s="242"/>
      <c r="J60" s="242"/>
    </row>
    <row r="61" s="178" customFormat="1" ht="16.5" spans="1:10">
      <c r="A61" s="112"/>
      <c r="B61" s="158" t="s">
        <v>247</v>
      </c>
      <c r="C61" s="188" t="s">
        <v>248</v>
      </c>
      <c r="D61" s="188">
        <v>4</v>
      </c>
      <c r="E61" s="257">
        <v>0</v>
      </c>
      <c r="F61" s="257">
        <f t="shared" si="5"/>
        <v>0</v>
      </c>
      <c r="G61" s="193"/>
      <c r="J61" s="242"/>
    </row>
    <row r="62" s="178" customFormat="1" ht="38.25" spans="1:10">
      <c r="A62" s="246">
        <v>-304</v>
      </c>
      <c r="B62" s="115" t="s">
        <v>322</v>
      </c>
      <c r="C62" s="261" t="s">
        <v>109</v>
      </c>
      <c r="D62" s="261">
        <v>2</v>
      </c>
      <c r="E62" s="257">
        <v>0</v>
      </c>
      <c r="F62" s="257">
        <f t="shared" si="5"/>
        <v>0</v>
      </c>
      <c r="G62" s="193"/>
      <c r="H62" s="190"/>
      <c r="I62" s="242"/>
      <c r="J62" s="242"/>
    </row>
    <row r="63" s="178" customFormat="1" ht="38" customHeight="1" spans="1:10">
      <c r="A63" s="246"/>
      <c r="B63" s="117" t="s">
        <v>323</v>
      </c>
      <c r="C63" s="262" t="s">
        <v>226</v>
      </c>
      <c r="D63" s="262">
        <v>5</v>
      </c>
      <c r="E63" s="257">
        <v>0</v>
      </c>
      <c r="F63" s="257">
        <f t="shared" si="5"/>
        <v>0</v>
      </c>
      <c r="G63" s="193"/>
      <c r="J63" s="242"/>
    </row>
    <row r="64" s="178" customFormat="1" ht="22.25" customHeight="1" spans="1:10">
      <c r="A64" s="139" t="s">
        <v>324</v>
      </c>
      <c r="B64" s="273" t="s">
        <v>325</v>
      </c>
      <c r="C64" s="274"/>
      <c r="D64" s="109"/>
      <c r="E64" s="103"/>
      <c r="F64" s="251"/>
      <c r="G64" s="193"/>
      <c r="J64" s="242"/>
    </row>
    <row r="65" s="178" customFormat="1" ht="40.25" customHeight="1" spans="1:10">
      <c r="A65" s="147">
        <v>-401</v>
      </c>
      <c r="B65" s="275" t="s">
        <v>326</v>
      </c>
      <c r="C65" s="276" t="s">
        <v>109</v>
      </c>
      <c r="D65" s="276">
        <v>2</v>
      </c>
      <c r="E65" s="257">
        <v>0</v>
      </c>
      <c r="F65" s="257">
        <f t="shared" ref="F65:F72" si="6">E65*D65</f>
        <v>0</v>
      </c>
      <c r="G65" s="193"/>
      <c r="J65" s="242"/>
    </row>
    <row r="66" s="178" customFormat="1" ht="38.25" spans="1:10">
      <c r="A66" s="147">
        <v>-402</v>
      </c>
      <c r="B66" s="275" t="s">
        <v>327</v>
      </c>
      <c r="C66" s="276" t="s">
        <v>109</v>
      </c>
      <c r="D66" s="276">
        <v>2</v>
      </c>
      <c r="E66" s="257">
        <v>0</v>
      </c>
      <c r="F66" s="257">
        <f t="shared" si="6"/>
        <v>0</v>
      </c>
      <c r="G66" s="193"/>
      <c r="J66" s="242"/>
    </row>
    <row r="67" s="178" customFormat="1" ht="25.5" spans="1:10">
      <c r="A67" s="142">
        <v>-403</v>
      </c>
      <c r="B67" s="277" t="s">
        <v>328</v>
      </c>
      <c r="C67" s="184"/>
      <c r="D67" s="184"/>
      <c r="E67" s="278"/>
      <c r="F67" s="103"/>
      <c r="G67" s="152"/>
      <c r="J67" s="242"/>
    </row>
    <row r="68" s="178" customFormat="1" ht="25.5" spans="1:10">
      <c r="A68" s="155"/>
      <c r="B68" s="267" t="s">
        <v>329</v>
      </c>
      <c r="C68" s="279" t="s">
        <v>86</v>
      </c>
      <c r="D68" s="279">
        <v>1</v>
      </c>
      <c r="E68" s="257">
        <v>0</v>
      </c>
      <c r="F68" s="257">
        <f t="shared" si="6"/>
        <v>0</v>
      </c>
      <c r="G68" s="152"/>
      <c r="H68" s="190"/>
      <c r="I68" s="242"/>
      <c r="J68" s="242"/>
    </row>
    <row r="69" s="178" customFormat="1" ht="16.5" spans="1:10">
      <c r="A69" s="155"/>
      <c r="B69" s="267" t="s">
        <v>330</v>
      </c>
      <c r="C69" s="279" t="s">
        <v>281</v>
      </c>
      <c r="D69" s="279">
        <v>8</v>
      </c>
      <c r="E69" s="257">
        <v>0</v>
      </c>
      <c r="F69" s="257">
        <f t="shared" si="6"/>
        <v>0</v>
      </c>
      <c r="G69" s="152"/>
      <c r="H69" s="190"/>
      <c r="I69" s="242"/>
      <c r="J69" s="242"/>
    </row>
    <row r="70" s="178" customFormat="1" ht="16.5" spans="1:10">
      <c r="A70" s="156"/>
      <c r="B70" s="267" t="s">
        <v>331</v>
      </c>
      <c r="C70" s="279" t="s">
        <v>281</v>
      </c>
      <c r="D70" s="279">
        <v>16</v>
      </c>
      <c r="E70" s="257">
        <v>0</v>
      </c>
      <c r="F70" s="257">
        <f t="shared" si="6"/>
        <v>0</v>
      </c>
      <c r="G70" s="152"/>
      <c r="H70" s="190"/>
      <c r="I70" s="242"/>
      <c r="J70" s="242"/>
    </row>
    <row r="71" s="178" customFormat="1" ht="25.5" spans="1:10">
      <c r="A71" s="147">
        <v>-404</v>
      </c>
      <c r="B71" s="275" t="s">
        <v>332</v>
      </c>
      <c r="C71" s="276" t="s">
        <v>109</v>
      </c>
      <c r="D71" s="276">
        <v>1</v>
      </c>
      <c r="E71" s="257">
        <v>0</v>
      </c>
      <c r="F71" s="257">
        <f t="shared" si="6"/>
        <v>0</v>
      </c>
      <c r="G71" s="193"/>
      <c r="J71" s="242"/>
    </row>
    <row r="72" s="178" customFormat="1" ht="16.5" spans="1:10">
      <c r="A72" s="147">
        <v>-405</v>
      </c>
      <c r="B72" s="275" t="s">
        <v>333</v>
      </c>
      <c r="C72" s="274" t="s">
        <v>109</v>
      </c>
      <c r="D72" s="109">
        <v>2</v>
      </c>
      <c r="E72" s="257">
        <v>0</v>
      </c>
      <c r="F72" s="257">
        <f t="shared" si="6"/>
        <v>0</v>
      </c>
      <c r="G72" s="193"/>
      <c r="J72" s="242"/>
    </row>
    <row r="73" s="178" customFormat="1" ht="51" spans="1:10">
      <c r="A73" s="147">
        <v>-406</v>
      </c>
      <c r="B73" s="280" t="s">
        <v>334</v>
      </c>
      <c r="C73" s="67"/>
      <c r="D73" s="67"/>
      <c r="E73" s="103"/>
      <c r="F73" s="251"/>
      <c r="G73" s="193" t="s">
        <v>335</v>
      </c>
      <c r="J73" s="242"/>
    </row>
    <row r="74" s="181" customFormat="1" ht="16.5" spans="1:10">
      <c r="A74" s="147"/>
      <c r="B74" s="105" t="s">
        <v>336</v>
      </c>
      <c r="C74" s="67" t="s">
        <v>109</v>
      </c>
      <c r="D74" s="67">
        <v>1</v>
      </c>
      <c r="E74" s="257">
        <v>0</v>
      </c>
      <c r="F74" s="257">
        <f t="shared" ref="F74:F90" si="7">E74*D74</f>
        <v>0</v>
      </c>
      <c r="G74" s="193"/>
      <c r="J74" s="242"/>
    </row>
    <row r="75" s="181" customFormat="1" ht="16.5" spans="1:10">
      <c r="A75" s="147"/>
      <c r="B75" s="105" t="s">
        <v>337</v>
      </c>
      <c r="C75" s="67" t="s">
        <v>109</v>
      </c>
      <c r="D75" s="67">
        <v>1</v>
      </c>
      <c r="E75" s="257">
        <v>0</v>
      </c>
      <c r="F75" s="257">
        <f t="shared" si="7"/>
        <v>0</v>
      </c>
      <c r="G75" s="193"/>
      <c r="J75" s="242"/>
    </row>
    <row r="76" s="178" customFormat="1" ht="16.5" spans="1:10">
      <c r="A76" s="147"/>
      <c r="B76" s="105" t="s">
        <v>338</v>
      </c>
      <c r="C76" s="67" t="s">
        <v>109</v>
      </c>
      <c r="D76" s="67">
        <v>1</v>
      </c>
      <c r="E76" s="257">
        <v>0</v>
      </c>
      <c r="F76" s="257">
        <f t="shared" si="7"/>
        <v>0</v>
      </c>
      <c r="G76" s="193"/>
      <c r="J76" s="242"/>
    </row>
    <row r="77" s="178" customFormat="1" ht="16.5" spans="1:10">
      <c r="A77" s="147"/>
      <c r="B77" s="105" t="s">
        <v>339</v>
      </c>
      <c r="C77" s="67" t="s">
        <v>109</v>
      </c>
      <c r="D77" s="67">
        <v>1</v>
      </c>
      <c r="E77" s="257">
        <v>0</v>
      </c>
      <c r="F77" s="257">
        <f t="shared" si="7"/>
        <v>0</v>
      </c>
      <c r="G77" s="193"/>
      <c r="J77" s="242"/>
    </row>
    <row r="78" s="178" customFormat="1" ht="16.5" spans="1:10">
      <c r="A78" s="147"/>
      <c r="B78" s="105" t="s">
        <v>340</v>
      </c>
      <c r="C78" s="67" t="s">
        <v>109</v>
      </c>
      <c r="D78" s="67">
        <v>1</v>
      </c>
      <c r="E78" s="257">
        <v>0</v>
      </c>
      <c r="F78" s="257">
        <f t="shared" si="7"/>
        <v>0</v>
      </c>
      <c r="G78" s="193" t="s">
        <v>341</v>
      </c>
      <c r="J78" s="242"/>
    </row>
    <row r="79" s="178" customFormat="1" ht="16.5" spans="1:10">
      <c r="A79" s="147"/>
      <c r="B79" s="105" t="s">
        <v>342</v>
      </c>
      <c r="C79" s="67" t="s">
        <v>109</v>
      </c>
      <c r="D79" s="67">
        <v>2</v>
      </c>
      <c r="E79" s="257">
        <v>0</v>
      </c>
      <c r="F79" s="257">
        <f t="shared" si="7"/>
        <v>0</v>
      </c>
      <c r="G79" s="193"/>
      <c r="J79" s="242"/>
    </row>
    <row r="80" s="178" customFormat="1" ht="16.5" spans="1:10">
      <c r="A80" s="147"/>
      <c r="B80" s="105" t="s">
        <v>343</v>
      </c>
      <c r="C80" s="67" t="s">
        <v>109</v>
      </c>
      <c r="D80" s="67">
        <v>1</v>
      </c>
      <c r="E80" s="257">
        <v>0</v>
      </c>
      <c r="F80" s="257">
        <f t="shared" si="7"/>
        <v>0</v>
      </c>
      <c r="G80" s="193"/>
      <c r="J80" s="242"/>
    </row>
    <row r="81" s="178" customFormat="1" ht="16.5" spans="1:10">
      <c r="A81" s="147"/>
      <c r="B81" s="105" t="s">
        <v>344</v>
      </c>
      <c r="C81" s="67" t="s">
        <v>109</v>
      </c>
      <c r="D81" s="67">
        <v>1</v>
      </c>
      <c r="E81" s="257">
        <v>0</v>
      </c>
      <c r="F81" s="257">
        <f t="shared" si="7"/>
        <v>0</v>
      </c>
      <c r="G81" s="193"/>
      <c r="J81" s="242"/>
    </row>
    <row r="82" s="178" customFormat="1" ht="16.5" spans="1:10">
      <c r="A82" s="147"/>
      <c r="B82" s="105" t="s">
        <v>345</v>
      </c>
      <c r="C82" s="67" t="s">
        <v>109</v>
      </c>
      <c r="D82" s="67">
        <v>1</v>
      </c>
      <c r="E82" s="257">
        <v>0</v>
      </c>
      <c r="F82" s="257">
        <f t="shared" si="7"/>
        <v>0</v>
      </c>
      <c r="G82" s="193"/>
      <c r="J82" s="242"/>
    </row>
    <row r="83" s="178" customFormat="1" ht="16.5" spans="1:10">
      <c r="A83" s="147"/>
      <c r="B83" s="105" t="s">
        <v>346</v>
      </c>
      <c r="C83" s="67" t="s">
        <v>109</v>
      </c>
      <c r="D83" s="67">
        <v>1</v>
      </c>
      <c r="E83" s="257">
        <v>0</v>
      </c>
      <c r="F83" s="257">
        <f t="shared" si="7"/>
        <v>0</v>
      </c>
      <c r="G83" s="193"/>
      <c r="J83" s="242"/>
    </row>
    <row r="84" s="178" customFormat="1" ht="49.25" customHeight="1" spans="1:10">
      <c r="A84" s="147"/>
      <c r="B84" s="105" t="s">
        <v>347</v>
      </c>
      <c r="C84" s="67" t="s">
        <v>109</v>
      </c>
      <c r="D84" s="67">
        <v>1</v>
      </c>
      <c r="E84" s="257">
        <v>0</v>
      </c>
      <c r="F84" s="257">
        <f t="shared" si="7"/>
        <v>0</v>
      </c>
      <c r="G84" s="193" t="s">
        <v>341</v>
      </c>
      <c r="J84" s="242"/>
    </row>
    <row r="85" s="178" customFormat="1" ht="16.5" spans="1:10">
      <c r="A85" s="147"/>
      <c r="B85" s="105" t="s">
        <v>348</v>
      </c>
      <c r="C85" s="67" t="s">
        <v>109</v>
      </c>
      <c r="D85" s="67">
        <v>1</v>
      </c>
      <c r="E85" s="257">
        <v>0</v>
      </c>
      <c r="F85" s="257">
        <f t="shared" si="7"/>
        <v>0</v>
      </c>
      <c r="G85" s="193"/>
      <c r="J85" s="242"/>
    </row>
    <row r="86" s="178" customFormat="1" ht="16.5" spans="1:10">
      <c r="A86" s="147"/>
      <c r="B86" s="105" t="s">
        <v>349</v>
      </c>
      <c r="C86" s="67" t="s">
        <v>109</v>
      </c>
      <c r="D86" s="67">
        <v>2</v>
      </c>
      <c r="E86" s="257">
        <v>0</v>
      </c>
      <c r="F86" s="257">
        <f t="shared" si="7"/>
        <v>0</v>
      </c>
      <c r="G86" s="193"/>
      <c r="J86" s="242"/>
    </row>
    <row r="87" s="178" customFormat="1" ht="16.5" spans="1:10">
      <c r="A87" s="147"/>
      <c r="B87" s="105" t="s">
        <v>350</v>
      </c>
      <c r="C87" s="67" t="s">
        <v>109</v>
      </c>
      <c r="D87" s="67">
        <v>4</v>
      </c>
      <c r="E87" s="257">
        <v>0</v>
      </c>
      <c r="F87" s="257">
        <f t="shared" si="7"/>
        <v>0</v>
      </c>
      <c r="G87" s="193"/>
      <c r="J87" s="242"/>
    </row>
    <row r="88" s="178" customFormat="1" ht="16.5" spans="1:10">
      <c r="A88" s="147"/>
      <c r="B88" s="105" t="s">
        <v>351</v>
      </c>
      <c r="C88" s="67" t="s">
        <v>109</v>
      </c>
      <c r="D88" s="67">
        <v>2</v>
      </c>
      <c r="E88" s="257">
        <v>0</v>
      </c>
      <c r="F88" s="257">
        <f t="shared" si="7"/>
        <v>0</v>
      </c>
      <c r="G88" s="193" t="s">
        <v>341</v>
      </c>
      <c r="J88" s="242"/>
    </row>
    <row r="89" s="178" customFormat="1" ht="25.5" spans="1:10">
      <c r="A89" s="147"/>
      <c r="B89" s="105" t="s">
        <v>352</v>
      </c>
      <c r="C89" s="67" t="s">
        <v>211</v>
      </c>
      <c r="D89" s="67">
        <v>1</v>
      </c>
      <c r="E89" s="257">
        <v>0</v>
      </c>
      <c r="F89" s="257">
        <f t="shared" si="7"/>
        <v>0</v>
      </c>
      <c r="G89" s="193" t="s">
        <v>335</v>
      </c>
      <c r="J89" s="242"/>
    </row>
    <row r="90" s="178" customFormat="1" ht="38.25" spans="1:10">
      <c r="A90" s="109">
        <v>-407</v>
      </c>
      <c r="B90" s="166" t="s">
        <v>353</v>
      </c>
      <c r="C90" s="116" t="s">
        <v>314</v>
      </c>
      <c r="D90" s="116">
        <v>4</v>
      </c>
      <c r="E90" s="257">
        <v>0</v>
      </c>
      <c r="F90" s="257">
        <f t="shared" si="7"/>
        <v>0</v>
      </c>
      <c r="G90" s="193" t="s">
        <v>317</v>
      </c>
      <c r="H90" s="190"/>
      <c r="I90" s="242"/>
      <c r="J90" s="242"/>
    </row>
    <row r="91" s="178" customFormat="1" ht="21.75" customHeight="1" spans="1:10">
      <c r="A91" s="23" t="s">
        <v>354</v>
      </c>
      <c r="B91" s="23"/>
      <c r="C91" s="44"/>
      <c r="D91" s="44"/>
      <c r="E91" s="45"/>
      <c r="F91" s="46">
        <f>SUM(F7:F90)</f>
        <v>0</v>
      </c>
      <c r="G91" s="44"/>
      <c r="J91" s="190"/>
    </row>
  </sheetData>
  <sheetProtection password="D79E" sheet="1" objects="1"/>
  <protectedRanges>
    <protectedRange sqref="E7:E90" name="区域1"/>
  </protectedRanges>
  <mergeCells count="22">
    <mergeCell ref="A1:G1"/>
    <mergeCell ref="A2:G2"/>
    <mergeCell ref="A91:B91"/>
    <mergeCell ref="A3:A4"/>
    <mergeCell ref="A6:A12"/>
    <mergeCell ref="A13:A19"/>
    <mergeCell ref="A20:A27"/>
    <mergeCell ref="A37:A39"/>
    <mergeCell ref="A40:A42"/>
    <mergeCell ref="A43:A44"/>
    <mergeCell ref="A45:A47"/>
    <mergeCell ref="A50:A52"/>
    <mergeCell ref="A53:A59"/>
    <mergeCell ref="A60:A61"/>
    <mergeCell ref="A62:A63"/>
    <mergeCell ref="A67:A70"/>
    <mergeCell ref="A73:A89"/>
    <mergeCell ref="C3:C4"/>
    <mergeCell ref="D3:D4"/>
    <mergeCell ref="E3:E4"/>
    <mergeCell ref="F3:F4"/>
    <mergeCell ref="G3:G4"/>
  </mergeCells>
  <dataValidations count="1">
    <dataValidation type="list" allowBlank="1" showInputMessage="1" sqref="F13 F20 F36 F49 F53 F64 F67 F73 F5:F6">
      <formula1>"上浮,下浮"</formula1>
    </dataValidation>
  </dataValidations>
  <pageMargins left="0.708661417322835" right="0.708661417322835" top="0.748031496062992" bottom="0.748031496062992" header="0.31496062992126" footer="0.31496062992126"/>
  <pageSetup paperSize="9" scale="85"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05"/>
  <sheetViews>
    <sheetView workbookViewId="0">
      <selection activeCell="B9" sqref="B9"/>
    </sheetView>
  </sheetViews>
  <sheetFormatPr defaultColWidth="9" defaultRowHeight="16.5"/>
  <cols>
    <col min="1" max="1" width="8.90833333333333" style="178"/>
    <col min="2" max="2" width="40" customWidth="1"/>
    <col min="3" max="4" width="8.36666666666667" style="95" customWidth="1"/>
    <col min="5" max="5" width="9.725" style="1" customWidth="1"/>
    <col min="6" max="6" width="15" style="1" customWidth="1"/>
    <col min="7" max="7" width="16" customWidth="1"/>
  </cols>
  <sheetData>
    <row r="1" s="178" customFormat="1" ht="29.25" spans="1:7">
      <c r="A1" s="2" t="s">
        <v>205</v>
      </c>
      <c r="B1" s="2"/>
      <c r="C1" s="2"/>
      <c r="D1" s="2"/>
      <c r="E1" s="3"/>
      <c r="F1" s="4"/>
      <c r="G1" s="4"/>
    </row>
    <row r="2" s="178" customFormat="1" ht="30.75" customHeight="1" spans="1:7">
      <c r="A2" s="125" t="s">
        <v>355</v>
      </c>
      <c r="B2" s="125"/>
      <c r="C2" s="125"/>
      <c r="D2" s="125"/>
      <c r="E2" s="125"/>
      <c r="F2" s="125"/>
      <c r="G2" s="125"/>
    </row>
    <row r="3" s="178" customFormat="1" ht="20.25" customHeight="1" spans="1:7">
      <c r="A3" s="9" t="s">
        <v>258</v>
      </c>
      <c r="B3" s="10" t="s">
        <v>194</v>
      </c>
      <c r="C3" s="28" t="s">
        <v>59</v>
      </c>
      <c r="D3" s="28" t="s">
        <v>208</v>
      </c>
      <c r="E3" s="29" t="s">
        <v>60</v>
      </c>
      <c r="F3" s="29" t="s">
        <v>209</v>
      </c>
      <c r="G3" s="27" t="s">
        <v>61</v>
      </c>
    </row>
    <row r="4" s="178" customFormat="1" ht="54.75" customHeight="1" spans="1:10">
      <c r="A4" s="13"/>
      <c r="B4" s="14" t="s">
        <v>259</v>
      </c>
      <c r="C4" s="28"/>
      <c r="D4" s="28"/>
      <c r="E4" s="29"/>
      <c r="F4" s="29"/>
      <c r="G4" s="27"/>
      <c r="I4" s="47"/>
      <c r="J4" s="47"/>
    </row>
    <row r="5" s="178" customFormat="1" ht="19.25" customHeight="1" spans="1:7">
      <c r="A5" s="182" t="s">
        <v>356</v>
      </c>
      <c r="B5" s="183" t="s">
        <v>357</v>
      </c>
      <c r="C5" s="184"/>
      <c r="D5" s="184"/>
      <c r="E5" s="185"/>
      <c r="F5" s="186"/>
      <c r="G5" s="187"/>
    </row>
    <row r="6" s="178" customFormat="1" ht="32" customHeight="1" spans="1:10">
      <c r="A6" s="184">
        <v>-101</v>
      </c>
      <c r="B6" s="158" t="s">
        <v>358</v>
      </c>
      <c r="C6" s="188" t="s">
        <v>109</v>
      </c>
      <c r="D6" s="188">
        <v>20</v>
      </c>
      <c r="E6" s="32">
        <v>0</v>
      </c>
      <c r="F6" s="32">
        <f t="shared" ref="F6:F18" si="0">E6*D6</f>
        <v>0</v>
      </c>
      <c r="G6" s="189" t="s">
        <v>359</v>
      </c>
      <c r="H6" s="190"/>
      <c r="I6" s="206"/>
      <c r="J6" s="206"/>
    </row>
    <row r="7" spans="1:10">
      <c r="A7" s="184"/>
      <c r="B7" s="158" t="s">
        <v>360</v>
      </c>
      <c r="C7" s="188" t="s">
        <v>109</v>
      </c>
      <c r="D7" s="188">
        <v>20</v>
      </c>
      <c r="E7" s="32">
        <v>0</v>
      </c>
      <c r="F7" s="32">
        <f t="shared" si="0"/>
        <v>0</v>
      </c>
      <c r="G7" s="191"/>
      <c r="H7" s="93"/>
      <c r="I7" s="206"/>
      <c r="J7" s="206"/>
    </row>
    <row r="8" s="179" customFormat="1" ht="25.5" spans="1:10">
      <c r="A8" s="184"/>
      <c r="B8" s="148" t="s">
        <v>361</v>
      </c>
      <c r="C8" s="184" t="s">
        <v>362</v>
      </c>
      <c r="D8" s="184">
        <v>25</v>
      </c>
      <c r="E8" s="32">
        <v>0</v>
      </c>
      <c r="F8" s="32">
        <f t="shared" si="0"/>
        <v>0</v>
      </c>
      <c r="G8" s="192" t="s">
        <v>297</v>
      </c>
      <c r="J8" s="206"/>
    </row>
    <row r="9" s="178" customFormat="1" spans="1:10">
      <c r="A9" s="184"/>
      <c r="B9" s="158" t="s">
        <v>363</v>
      </c>
      <c r="C9" s="188" t="s">
        <v>281</v>
      </c>
      <c r="D9" s="188">
        <v>100</v>
      </c>
      <c r="E9" s="32">
        <v>0</v>
      </c>
      <c r="F9" s="32">
        <f t="shared" si="0"/>
        <v>0</v>
      </c>
      <c r="G9" s="193"/>
      <c r="H9" s="190"/>
      <c r="I9" s="206"/>
      <c r="J9" s="206"/>
    </row>
    <row r="10" ht="25.5" spans="1:10">
      <c r="A10" s="194">
        <v>-102</v>
      </c>
      <c r="B10" s="158" t="s">
        <v>364</v>
      </c>
      <c r="C10" s="188" t="s">
        <v>109</v>
      </c>
      <c r="D10" s="188">
        <v>20</v>
      </c>
      <c r="E10" s="32">
        <v>0</v>
      </c>
      <c r="F10" s="32">
        <f t="shared" si="0"/>
        <v>0</v>
      </c>
      <c r="G10" s="189" t="s">
        <v>359</v>
      </c>
      <c r="H10" s="93"/>
      <c r="I10" s="206"/>
      <c r="J10" s="206"/>
    </row>
    <row r="11" spans="1:10">
      <c r="A11" s="195"/>
      <c r="B11" s="158" t="s">
        <v>365</v>
      </c>
      <c r="C11" s="188" t="s">
        <v>109</v>
      </c>
      <c r="D11" s="188">
        <v>20</v>
      </c>
      <c r="E11" s="32">
        <v>0</v>
      </c>
      <c r="F11" s="32">
        <f t="shared" si="0"/>
        <v>0</v>
      </c>
      <c r="G11" s="193"/>
      <c r="H11" s="93"/>
      <c r="I11" s="206"/>
      <c r="J11" s="206"/>
    </row>
    <row r="12" ht="25.5" spans="1:10">
      <c r="A12" s="195"/>
      <c r="B12" s="148" t="s">
        <v>366</v>
      </c>
      <c r="C12" s="184" t="s">
        <v>362</v>
      </c>
      <c r="D12" s="184">
        <v>25</v>
      </c>
      <c r="E12" s="32">
        <v>0</v>
      </c>
      <c r="F12" s="32">
        <f t="shared" si="0"/>
        <v>0</v>
      </c>
      <c r="G12" s="192" t="s">
        <v>297</v>
      </c>
      <c r="J12" s="206"/>
    </row>
    <row r="13" spans="1:10">
      <c r="A13" s="195"/>
      <c r="B13" s="158" t="s">
        <v>363</v>
      </c>
      <c r="C13" s="188" t="s">
        <v>281</v>
      </c>
      <c r="D13" s="188">
        <v>100</v>
      </c>
      <c r="E13" s="32">
        <v>0</v>
      </c>
      <c r="F13" s="32">
        <f t="shared" si="0"/>
        <v>0</v>
      </c>
      <c r="G13" s="193"/>
      <c r="H13" s="93"/>
      <c r="I13" s="206"/>
      <c r="J13" s="206"/>
    </row>
    <row r="14" ht="25.5" spans="1:10">
      <c r="A14" s="196"/>
      <c r="B14" s="146" t="s">
        <v>367</v>
      </c>
      <c r="C14" s="184" t="s">
        <v>211</v>
      </c>
      <c r="D14" s="184">
        <v>1</v>
      </c>
      <c r="E14" s="32">
        <v>0</v>
      </c>
      <c r="F14" s="32">
        <f t="shared" si="0"/>
        <v>0</v>
      </c>
      <c r="G14" s="152"/>
      <c r="J14" s="206"/>
    </row>
    <row r="15" ht="37.25" customHeight="1" spans="1:10">
      <c r="A15" s="195">
        <v>-103</v>
      </c>
      <c r="B15" s="146" t="s">
        <v>368</v>
      </c>
      <c r="C15" s="184" t="s">
        <v>109</v>
      </c>
      <c r="D15" s="184">
        <v>6</v>
      </c>
      <c r="E15" s="32">
        <v>0</v>
      </c>
      <c r="F15" s="32">
        <f t="shared" si="0"/>
        <v>0</v>
      </c>
      <c r="G15" s="187"/>
      <c r="J15" s="206"/>
    </row>
    <row r="16" ht="27.65" customHeight="1" spans="1:10">
      <c r="A16" s="196"/>
      <c r="B16" s="146" t="s">
        <v>369</v>
      </c>
      <c r="C16" s="184" t="s">
        <v>109</v>
      </c>
      <c r="D16" s="184">
        <v>6</v>
      </c>
      <c r="E16" s="32">
        <v>0</v>
      </c>
      <c r="F16" s="32">
        <f t="shared" si="0"/>
        <v>0</v>
      </c>
      <c r="G16" s="187"/>
      <c r="J16" s="206"/>
    </row>
    <row r="17" s="178" customFormat="1" ht="25.5" spans="1:10">
      <c r="A17" s="194">
        <v>-104</v>
      </c>
      <c r="B17" s="158" t="s">
        <v>370</v>
      </c>
      <c r="C17" s="188" t="s">
        <v>86</v>
      </c>
      <c r="D17" s="188">
        <v>24</v>
      </c>
      <c r="E17" s="32">
        <v>0</v>
      </c>
      <c r="F17" s="32">
        <f t="shared" si="0"/>
        <v>0</v>
      </c>
      <c r="G17" s="193"/>
      <c r="H17" s="190"/>
      <c r="I17" s="206"/>
      <c r="J17" s="206"/>
    </row>
    <row r="18" s="178" customFormat="1" spans="1:10">
      <c r="A18" s="196"/>
      <c r="B18" s="197" t="s">
        <v>371</v>
      </c>
      <c r="C18" s="184" t="s">
        <v>109</v>
      </c>
      <c r="D18" s="184">
        <v>12</v>
      </c>
      <c r="E18" s="32">
        <v>0</v>
      </c>
      <c r="F18" s="32">
        <f t="shared" si="0"/>
        <v>0</v>
      </c>
      <c r="G18" s="187"/>
      <c r="J18" s="206"/>
    </row>
    <row r="19" s="178" customFormat="1" spans="1:10">
      <c r="A19" s="182" t="s">
        <v>372</v>
      </c>
      <c r="B19" s="183" t="s">
        <v>373</v>
      </c>
      <c r="C19" s="184"/>
      <c r="D19" s="184"/>
      <c r="E19" s="185"/>
      <c r="F19" s="186"/>
      <c r="G19" s="187"/>
      <c r="J19" s="206"/>
    </row>
    <row r="20" s="178" customFormat="1" ht="38.25" spans="1:10">
      <c r="A20" s="184">
        <v>-201</v>
      </c>
      <c r="B20" s="198" t="s">
        <v>374</v>
      </c>
      <c r="C20" s="188" t="s">
        <v>375</v>
      </c>
      <c r="D20" s="188">
        <v>2</v>
      </c>
      <c r="E20" s="32">
        <v>0</v>
      </c>
      <c r="F20" s="32">
        <f t="shared" ref="F20:F33" si="1">E20*D20</f>
        <v>0</v>
      </c>
      <c r="G20" s="193"/>
      <c r="H20" s="190"/>
      <c r="I20" s="206"/>
      <c r="J20" s="206"/>
    </row>
    <row r="21" s="178" customFormat="1" ht="38.25" spans="1:10">
      <c r="A21" s="194">
        <v>-202</v>
      </c>
      <c r="B21" s="146" t="s">
        <v>376</v>
      </c>
      <c r="C21" s="184" t="s">
        <v>314</v>
      </c>
      <c r="D21" s="184">
        <v>2</v>
      </c>
      <c r="E21" s="32">
        <v>0</v>
      </c>
      <c r="F21" s="32">
        <f t="shared" si="1"/>
        <v>0</v>
      </c>
      <c r="G21" s="192" t="s">
        <v>377</v>
      </c>
      <c r="J21" s="206"/>
    </row>
    <row r="22" s="178" customFormat="1" spans="1:10">
      <c r="A22" s="195"/>
      <c r="B22" s="146" t="s">
        <v>378</v>
      </c>
      <c r="C22" s="184" t="s">
        <v>362</v>
      </c>
      <c r="D22" s="184">
        <v>1</v>
      </c>
      <c r="E22" s="32">
        <v>0</v>
      </c>
      <c r="F22" s="32">
        <f t="shared" si="1"/>
        <v>0</v>
      </c>
      <c r="G22" s="187"/>
      <c r="J22" s="206"/>
    </row>
    <row r="23" s="178" customFormat="1" spans="1:10">
      <c r="A23" s="195"/>
      <c r="B23" s="146" t="s">
        <v>379</v>
      </c>
      <c r="C23" s="184" t="s">
        <v>362</v>
      </c>
      <c r="D23" s="184">
        <v>1</v>
      </c>
      <c r="E23" s="32">
        <v>0</v>
      </c>
      <c r="F23" s="32">
        <f t="shared" si="1"/>
        <v>0</v>
      </c>
      <c r="G23" s="187"/>
      <c r="J23" s="206"/>
    </row>
    <row r="24" s="178" customFormat="1" spans="1:10">
      <c r="A24" s="196"/>
      <c r="B24" s="146" t="s">
        <v>380</v>
      </c>
      <c r="C24" s="184" t="s">
        <v>109</v>
      </c>
      <c r="D24" s="184">
        <v>1</v>
      </c>
      <c r="E24" s="32">
        <v>0</v>
      </c>
      <c r="F24" s="32">
        <f t="shared" si="1"/>
        <v>0</v>
      </c>
      <c r="G24" s="187"/>
      <c r="J24" s="206"/>
    </row>
    <row r="25" s="178" customFormat="1" ht="25.5" spans="1:10">
      <c r="A25" s="195">
        <v>-203</v>
      </c>
      <c r="B25" s="146" t="s">
        <v>381</v>
      </c>
      <c r="C25" s="184" t="s">
        <v>109</v>
      </c>
      <c r="D25" s="184">
        <v>16</v>
      </c>
      <c r="E25" s="32">
        <v>0</v>
      </c>
      <c r="F25" s="32">
        <f t="shared" si="1"/>
        <v>0</v>
      </c>
      <c r="G25" s="187"/>
      <c r="J25" s="206"/>
    </row>
    <row r="26" s="178" customFormat="1" spans="1:10">
      <c r="A26" s="196"/>
      <c r="B26" s="146" t="s">
        <v>382</v>
      </c>
      <c r="C26" s="184" t="s">
        <v>109</v>
      </c>
      <c r="D26" s="184">
        <v>8</v>
      </c>
      <c r="E26" s="32">
        <v>0</v>
      </c>
      <c r="F26" s="32">
        <f t="shared" si="1"/>
        <v>0</v>
      </c>
      <c r="G26" s="187"/>
      <c r="J26" s="206"/>
    </row>
    <row r="27" s="178" customFormat="1" ht="25.5" spans="1:10">
      <c r="A27" s="184">
        <v>-204</v>
      </c>
      <c r="B27" s="146" t="s">
        <v>383</v>
      </c>
      <c r="C27" s="184" t="s">
        <v>316</v>
      </c>
      <c r="D27" s="184">
        <v>1</v>
      </c>
      <c r="E27" s="32">
        <v>0</v>
      </c>
      <c r="F27" s="32">
        <f t="shared" si="1"/>
        <v>0</v>
      </c>
      <c r="G27" s="187"/>
      <c r="J27" s="206"/>
    </row>
    <row r="28" s="178" customFormat="1" spans="1:10">
      <c r="A28" s="194">
        <v>-205</v>
      </c>
      <c r="B28" s="199" t="s">
        <v>384</v>
      </c>
      <c r="C28" s="184" t="s">
        <v>362</v>
      </c>
      <c r="D28" s="184">
        <v>7</v>
      </c>
      <c r="E28" s="32">
        <v>0</v>
      </c>
      <c r="F28" s="32">
        <f t="shared" si="1"/>
        <v>0</v>
      </c>
      <c r="G28" s="187"/>
      <c r="J28" s="206"/>
    </row>
    <row r="29" s="178" customFormat="1" spans="1:10">
      <c r="A29" s="196"/>
      <c r="B29" s="199" t="s">
        <v>385</v>
      </c>
      <c r="C29" s="184" t="s">
        <v>362</v>
      </c>
      <c r="D29" s="184">
        <v>4</v>
      </c>
      <c r="E29" s="32">
        <v>0</v>
      </c>
      <c r="F29" s="32">
        <f t="shared" si="1"/>
        <v>0</v>
      </c>
      <c r="G29" s="187"/>
      <c r="J29" s="206"/>
    </row>
    <row r="30" s="178" customFormat="1" ht="25.5" spans="1:10">
      <c r="A30" s="184">
        <v>-206</v>
      </c>
      <c r="B30" s="146" t="s">
        <v>386</v>
      </c>
      <c r="C30" s="184" t="s">
        <v>211</v>
      </c>
      <c r="D30" s="184">
        <v>2</v>
      </c>
      <c r="E30" s="32">
        <v>0</v>
      </c>
      <c r="F30" s="32">
        <f t="shared" si="1"/>
        <v>0</v>
      </c>
      <c r="G30" s="192" t="s">
        <v>335</v>
      </c>
      <c r="J30" s="206"/>
    </row>
    <row r="31" s="178" customFormat="1" ht="25.5" spans="1:10">
      <c r="A31" s="194">
        <v>-207</v>
      </c>
      <c r="B31" s="158" t="s">
        <v>387</v>
      </c>
      <c r="C31" s="184" t="s">
        <v>388</v>
      </c>
      <c r="D31" s="184">
        <v>2</v>
      </c>
      <c r="E31" s="32">
        <v>0</v>
      </c>
      <c r="F31" s="32">
        <f t="shared" si="1"/>
        <v>0</v>
      </c>
      <c r="G31" s="200"/>
      <c r="J31" s="206"/>
    </row>
    <row r="32" s="178" customFormat="1" spans="1:10">
      <c r="A32" s="196"/>
      <c r="B32" s="146" t="s">
        <v>389</v>
      </c>
      <c r="C32" s="184" t="s">
        <v>362</v>
      </c>
      <c r="D32" s="184">
        <v>2</v>
      </c>
      <c r="E32" s="32">
        <v>0</v>
      </c>
      <c r="F32" s="32">
        <f t="shared" si="1"/>
        <v>0</v>
      </c>
      <c r="G32" s="200"/>
      <c r="J32" s="206"/>
    </row>
    <row r="33" s="178" customFormat="1" ht="25.5" spans="1:10">
      <c r="A33" s="184">
        <v>-208</v>
      </c>
      <c r="B33" s="146" t="s">
        <v>390</v>
      </c>
      <c r="C33" s="184" t="s">
        <v>375</v>
      </c>
      <c r="D33" s="184">
        <v>2</v>
      </c>
      <c r="E33" s="32">
        <v>0</v>
      </c>
      <c r="F33" s="32">
        <f t="shared" si="1"/>
        <v>0</v>
      </c>
      <c r="G33" s="187"/>
      <c r="J33" s="206"/>
    </row>
    <row r="34" s="178" customFormat="1" ht="28.25" customHeight="1" spans="1:10">
      <c r="A34" s="182" t="s">
        <v>391</v>
      </c>
      <c r="B34" s="183" t="s">
        <v>392</v>
      </c>
      <c r="C34" s="184"/>
      <c r="D34" s="184"/>
      <c r="E34" s="185"/>
      <c r="F34" s="186"/>
      <c r="G34" s="187"/>
      <c r="J34" s="206"/>
    </row>
    <row r="35" s="178" customFormat="1" spans="1:10">
      <c r="A35" s="194">
        <v>-301</v>
      </c>
      <c r="B35" s="201" t="s">
        <v>393</v>
      </c>
      <c r="C35" s="184" t="s">
        <v>316</v>
      </c>
      <c r="D35" s="184">
        <v>4</v>
      </c>
      <c r="E35" s="32">
        <v>0</v>
      </c>
      <c r="F35" s="32">
        <f t="shared" ref="F35:F39" si="2">E35*D35</f>
        <v>0</v>
      </c>
      <c r="G35" s="187"/>
      <c r="J35" s="206"/>
    </row>
    <row r="36" s="178" customFormat="1" spans="1:10">
      <c r="A36" s="195"/>
      <c r="B36" s="201" t="s">
        <v>394</v>
      </c>
      <c r="C36" s="184" t="s">
        <v>316</v>
      </c>
      <c r="D36" s="184">
        <v>4</v>
      </c>
      <c r="E36" s="32">
        <v>0</v>
      </c>
      <c r="F36" s="32">
        <f t="shared" si="2"/>
        <v>0</v>
      </c>
      <c r="G36" s="187"/>
      <c r="J36" s="206"/>
    </row>
    <row r="37" s="178" customFormat="1" spans="1:10">
      <c r="A37" s="195"/>
      <c r="B37" s="202" t="s">
        <v>363</v>
      </c>
      <c r="C37" s="188" t="s">
        <v>109</v>
      </c>
      <c r="D37" s="188">
        <v>50</v>
      </c>
      <c r="E37" s="32">
        <v>0</v>
      </c>
      <c r="F37" s="32">
        <f t="shared" si="2"/>
        <v>0</v>
      </c>
      <c r="G37" s="193"/>
      <c r="H37" s="190"/>
      <c r="I37" s="206"/>
      <c r="J37" s="206"/>
    </row>
    <row r="38" s="178" customFormat="1" ht="25.5" spans="1:10">
      <c r="A38" s="195"/>
      <c r="B38" s="146" t="s">
        <v>395</v>
      </c>
      <c r="C38" s="184" t="s">
        <v>396</v>
      </c>
      <c r="D38" s="184">
        <v>8</v>
      </c>
      <c r="E38" s="32">
        <v>0</v>
      </c>
      <c r="F38" s="32">
        <f t="shared" si="2"/>
        <v>0</v>
      </c>
      <c r="G38" s="187"/>
      <c r="J38" s="206"/>
    </row>
    <row r="39" s="178" customFormat="1" spans="1:10">
      <c r="A39" s="196"/>
      <c r="B39" s="201" t="s">
        <v>397</v>
      </c>
      <c r="C39" s="184" t="s">
        <v>93</v>
      </c>
      <c r="D39" s="184">
        <v>6</v>
      </c>
      <c r="E39" s="32">
        <v>0</v>
      </c>
      <c r="F39" s="32">
        <f t="shared" si="2"/>
        <v>0</v>
      </c>
      <c r="G39" s="187"/>
      <c r="J39" s="206"/>
    </row>
    <row r="40" s="178" customFormat="1" ht="41" customHeight="1" spans="1:10">
      <c r="A40" s="194">
        <v>-302</v>
      </c>
      <c r="B40" s="183" t="s">
        <v>398</v>
      </c>
      <c r="C40" s="184"/>
      <c r="D40" s="184"/>
      <c r="E40" s="203"/>
      <c r="F40" s="186"/>
      <c r="G40" s="192" t="s">
        <v>335</v>
      </c>
      <c r="J40" s="206"/>
    </row>
    <row r="41" s="178" customFormat="1" ht="21.65" customHeight="1" spans="1:10">
      <c r="A41" s="195"/>
      <c r="B41" s="146" t="s">
        <v>274</v>
      </c>
      <c r="C41" s="184" t="s">
        <v>242</v>
      </c>
      <c r="D41" s="184">
        <v>3700</v>
      </c>
      <c r="E41" s="32">
        <v>0</v>
      </c>
      <c r="F41" s="32">
        <f t="shared" ref="F41:F50" si="3">E41*D41</f>
        <v>0</v>
      </c>
      <c r="G41" s="159"/>
      <c r="J41" s="206"/>
    </row>
    <row r="42" s="178" customFormat="1" ht="21.65" customHeight="1" spans="1:10">
      <c r="A42" s="195"/>
      <c r="B42" s="158" t="s">
        <v>399</v>
      </c>
      <c r="C42" s="188" t="s">
        <v>242</v>
      </c>
      <c r="D42" s="188">
        <f>3700*0.35</f>
        <v>1295</v>
      </c>
      <c r="E42" s="32">
        <v>0</v>
      </c>
      <c r="F42" s="32">
        <f t="shared" si="3"/>
        <v>0</v>
      </c>
      <c r="G42" s="204"/>
      <c r="H42" s="190"/>
      <c r="I42" s="206"/>
      <c r="J42" s="206"/>
    </row>
    <row r="43" s="178" customFormat="1" ht="21.65" customHeight="1" spans="1:10">
      <c r="A43" s="195"/>
      <c r="B43" s="158" t="s">
        <v>400</v>
      </c>
      <c r="C43" s="188" t="s">
        <v>242</v>
      </c>
      <c r="D43" s="188">
        <f>3700*0.25</f>
        <v>925</v>
      </c>
      <c r="E43" s="32">
        <v>0</v>
      </c>
      <c r="F43" s="32">
        <f t="shared" si="3"/>
        <v>0</v>
      </c>
      <c r="G43" s="204"/>
      <c r="H43" s="190"/>
      <c r="I43" s="206"/>
      <c r="J43" s="206"/>
    </row>
    <row r="44" s="178" customFormat="1" ht="21.65" customHeight="1" spans="1:10">
      <c r="A44" s="195"/>
      <c r="B44" s="146" t="s">
        <v>401</v>
      </c>
      <c r="C44" s="184" t="s">
        <v>242</v>
      </c>
      <c r="D44" s="184">
        <v>3700</v>
      </c>
      <c r="E44" s="32">
        <v>0</v>
      </c>
      <c r="F44" s="32">
        <f t="shared" si="3"/>
        <v>0</v>
      </c>
      <c r="G44" s="159"/>
      <c r="I44" s="206"/>
      <c r="J44" s="206"/>
    </row>
    <row r="45" s="178" customFormat="1" ht="21.65" customHeight="1" spans="1:10">
      <c r="A45" s="195"/>
      <c r="B45" s="146" t="s">
        <v>402</v>
      </c>
      <c r="C45" s="184" t="s">
        <v>242</v>
      </c>
      <c r="D45" s="184">
        <v>1998</v>
      </c>
      <c r="E45" s="32">
        <v>0</v>
      </c>
      <c r="F45" s="32">
        <f t="shared" si="3"/>
        <v>0</v>
      </c>
      <c r="G45" s="159"/>
      <c r="J45" s="206"/>
    </row>
    <row r="46" s="178" customFormat="1" ht="21.65" customHeight="1" spans="1:10">
      <c r="A46" s="195"/>
      <c r="B46" s="158" t="s">
        <v>403</v>
      </c>
      <c r="C46" s="188" t="s">
        <v>242</v>
      </c>
      <c r="D46" s="188">
        <v>3700</v>
      </c>
      <c r="E46" s="32">
        <v>0</v>
      </c>
      <c r="F46" s="32">
        <f t="shared" si="3"/>
        <v>0</v>
      </c>
      <c r="G46" s="204"/>
      <c r="H46" s="190"/>
      <c r="I46" s="206"/>
      <c r="J46" s="206"/>
    </row>
    <row r="47" s="178" customFormat="1" ht="21.65" customHeight="1" spans="1:10">
      <c r="A47" s="195"/>
      <c r="B47" s="158" t="s">
        <v>404</v>
      </c>
      <c r="C47" s="188" t="s">
        <v>242</v>
      </c>
      <c r="D47" s="188">
        <v>3700</v>
      </c>
      <c r="E47" s="32">
        <v>0</v>
      </c>
      <c r="F47" s="32">
        <f t="shared" si="3"/>
        <v>0</v>
      </c>
      <c r="G47" s="204"/>
      <c r="H47" s="190"/>
      <c r="I47" s="206"/>
      <c r="J47" s="206"/>
    </row>
    <row r="48" s="178" customFormat="1" ht="33.65" customHeight="1" spans="1:10">
      <c r="A48" s="195"/>
      <c r="B48" s="146" t="s">
        <v>405</v>
      </c>
      <c r="C48" s="184" t="s">
        <v>211</v>
      </c>
      <c r="D48" s="184">
        <v>1</v>
      </c>
      <c r="E48" s="32">
        <v>0</v>
      </c>
      <c r="F48" s="32">
        <f t="shared" si="3"/>
        <v>0</v>
      </c>
      <c r="G48" s="159"/>
      <c r="J48" s="206"/>
    </row>
    <row r="49" s="178" customFormat="1" ht="21.65" customHeight="1" spans="1:10">
      <c r="A49" s="195"/>
      <c r="B49" s="146" t="s">
        <v>406</v>
      </c>
      <c r="C49" s="184" t="s">
        <v>407</v>
      </c>
      <c r="D49" s="184">
        <v>1</v>
      </c>
      <c r="E49" s="32">
        <v>0</v>
      </c>
      <c r="F49" s="32">
        <f t="shared" si="3"/>
        <v>0</v>
      </c>
      <c r="G49" s="159"/>
      <c r="J49" s="206"/>
    </row>
    <row r="50" s="178" customFormat="1" ht="54" customHeight="1" spans="1:10">
      <c r="A50" s="196"/>
      <c r="B50" s="158" t="s">
        <v>408</v>
      </c>
      <c r="C50" s="188" t="s">
        <v>407</v>
      </c>
      <c r="D50" s="188">
        <v>1</v>
      </c>
      <c r="E50" s="32">
        <v>0</v>
      </c>
      <c r="F50" s="32">
        <f t="shared" si="3"/>
        <v>0</v>
      </c>
      <c r="G50" s="204"/>
      <c r="H50" s="190"/>
      <c r="I50" s="206"/>
      <c r="J50" s="206"/>
    </row>
    <row r="51" s="178" customFormat="1" ht="51" customHeight="1" spans="1:10">
      <c r="A51" s="194">
        <v>-303</v>
      </c>
      <c r="B51" s="183" t="s">
        <v>409</v>
      </c>
      <c r="C51" s="184"/>
      <c r="D51" s="184"/>
      <c r="E51" s="205"/>
      <c r="F51" s="186"/>
      <c r="G51" s="192" t="s">
        <v>335</v>
      </c>
      <c r="J51" s="206"/>
    </row>
    <row r="52" s="178" customFormat="1" ht="21.65" customHeight="1" spans="1:10">
      <c r="A52" s="195"/>
      <c r="B52" s="146" t="s">
        <v>274</v>
      </c>
      <c r="C52" s="184" t="s">
        <v>242</v>
      </c>
      <c r="D52" s="184">
        <v>3900</v>
      </c>
      <c r="E52" s="32">
        <v>0</v>
      </c>
      <c r="F52" s="32">
        <f t="shared" ref="F52:F61" si="4">E52*D52</f>
        <v>0</v>
      </c>
      <c r="G52" s="159"/>
      <c r="J52" s="206"/>
    </row>
    <row r="53" s="178" customFormat="1" ht="21.65" customHeight="1" spans="1:10">
      <c r="A53" s="195"/>
      <c r="B53" s="158" t="s">
        <v>399</v>
      </c>
      <c r="C53" s="188" t="s">
        <v>242</v>
      </c>
      <c r="D53" s="188">
        <f>3900*0.35</f>
        <v>1365</v>
      </c>
      <c r="E53" s="32">
        <v>0</v>
      </c>
      <c r="F53" s="32">
        <f t="shared" si="4"/>
        <v>0</v>
      </c>
      <c r="G53" s="204"/>
      <c r="H53" s="190"/>
      <c r="I53" s="206"/>
      <c r="J53" s="206"/>
    </row>
    <row r="54" s="178" customFormat="1" ht="21.65" customHeight="1" spans="1:10">
      <c r="A54" s="195"/>
      <c r="B54" s="158" t="s">
        <v>400</v>
      </c>
      <c r="C54" s="188" t="s">
        <v>242</v>
      </c>
      <c r="D54" s="188">
        <f>3900*0.25</f>
        <v>975</v>
      </c>
      <c r="E54" s="32">
        <v>0</v>
      </c>
      <c r="F54" s="32">
        <f t="shared" si="4"/>
        <v>0</v>
      </c>
      <c r="G54" s="204"/>
      <c r="H54" s="190"/>
      <c r="I54" s="206"/>
      <c r="J54" s="206"/>
    </row>
    <row r="55" s="178" customFormat="1" ht="21.65" customHeight="1" spans="1:10">
      <c r="A55" s="195"/>
      <c r="B55" s="146" t="s">
        <v>401</v>
      </c>
      <c r="C55" s="184" t="s">
        <v>242</v>
      </c>
      <c r="D55" s="184">
        <v>3900</v>
      </c>
      <c r="E55" s="32">
        <v>0</v>
      </c>
      <c r="F55" s="32">
        <f t="shared" si="4"/>
        <v>0</v>
      </c>
      <c r="G55" s="159"/>
      <c r="J55" s="206"/>
    </row>
    <row r="56" s="178" customFormat="1" ht="21.65" customHeight="1" spans="1:10">
      <c r="A56" s="195"/>
      <c r="B56" s="146" t="s">
        <v>402</v>
      </c>
      <c r="C56" s="184" t="s">
        <v>242</v>
      </c>
      <c r="D56" s="184">
        <v>2106</v>
      </c>
      <c r="E56" s="32">
        <v>0</v>
      </c>
      <c r="F56" s="32">
        <f t="shared" si="4"/>
        <v>0</v>
      </c>
      <c r="G56" s="159"/>
      <c r="J56" s="206"/>
    </row>
    <row r="57" s="178" customFormat="1" ht="21.65" customHeight="1" spans="1:10">
      <c r="A57" s="195"/>
      <c r="B57" s="158" t="s">
        <v>403</v>
      </c>
      <c r="C57" s="188" t="s">
        <v>242</v>
      </c>
      <c r="D57" s="188">
        <v>3900</v>
      </c>
      <c r="E57" s="32">
        <v>0</v>
      </c>
      <c r="F57" s="32">
        <f t="shared" si="4"/>
        <v>0</v>
      </c>
      <c r="G57" s="204"/>
      <c r="H57" s="190"/>
      <c r="I57" s="206"/>
      <c r="J57" s="206"/>
    </row>
    <row r="58" s="178" customFormat="1" ht="21.65" customHeight="1" spans="1:10">
      <c r="A58" s="195"/>
      <c r="B58" s="158" t="s">
        <v>404</v>
      </c>
      <c r="C58" s="188" t="s">
        <v>242</v>
      </c>
      <c r="D58" s="188">
        <v>3900</v>
      </c>
      <c r="E58" s="32">
        <v>0</v>
      </c>
      <c r="F58" s="32">
        <f t="shared" si="4"/>
        <v>0</v>
      </c>
      <c r="G58" s="204"/>
      <c r="H58" s="190"/>
      <c r="I58" s="206"/>
      <c r="J58" s="206"/>
    </row>
    <row r="59" s="178" customFormat="1" ht="36" customHeight="1" spans="1:10">
      <c r="A59" s="195"/>
      <c r="B59" s="146" t="s">
        <v>405</v>
      </c>
      <c r="C59" s="184" t="s">
        <v>211</v>
      </c>
      <c r="D59" s="184">
        <v>1</v>
      </c>
      <c r="E59" s="32">
        <v>0</v>
      </c>
      <c r="F59" s="32">
        <f t="shared" si="4"/>
        <v>0</v>
      </c>
      <c r="G59" s="159"/>
      <c r="J59" s="206"/>
    </row>
    <row r="60" s="178" customFormat="1" ht="21.65" customHeight="1" spans="1:10">
      <c r="A60" s="195"/>
      <c r="B60" s="146" t="s">
        <v>406</v>
      </c>
      <c r="C60" s="184" t="s">
        <v>407</v>
      </c>
      <c r="D60" s="184">
        <v>1</v>
      </c>
      <c r="E60" s="32">
        <v>0</v>
      </c>
      <c r="F60" s="32">
        <f t="shared" si="4"/>
        <v>0</v>
      </c>
      <c r="G60" s="159"/>
      <c r="J60" s="206"/>
    </row>
    <row r="61" s="178" customFormat="1" ht="50.4" customHeight="1" spans="1:10">
      <c r="A61" s="196"/>
      <c r="B61" s="158" t="s">
        <v>408</v>
      </c>
      <c r="C61" s="188" t="s">
        <v>407</v>
      </c>
      <c r="D61" s="188">
        <v>1</v>
      </c>
      <c r="E61" s="32">
        <v>0</v>
      </c>
      <c r="F61" s="32">
        <f t="shared" si="4"/>
        <v>0</v>
      </c>
      <c r="G61" s="204"/>
      <c r="H61" s="190"/>
      <c r="I61" s="206"/>
      <c r="J61" s="206"/>
    </row>
    <row r="62" s="178" customFormat="1" ht="48" customHeight="1" spans="1:10">
      <c r="A62" s="194">
        <v>-304</v>
      </c>
      <c r="B62" s="183" t="s">
        <v>410</v>
      </c>
      <c r="C62" s="184"/>
      <c r="D62" s="184"/>
      <c r="E62" s="203"/>
      <c r="F62" s="186"/>
      <c r="G62" s="159"/>
      <c r="J62" s="206"/>
    </row>
    <row r="63" s="178" customFormat="1" ht="21.65" customHeight="1" spans="1:10">
      <c r="A63" s="195"/>
      <c r="B63" s="146" t="s">
        <v>274</v>
      </c>
      <c r="C63" s="184" t="s">
        <v>242</v>
      </c>
      <c r="D63" s="184">
        <v>3800</v>
      </c>
      <c r="E63" s="32">
        <v>0</v>
      </c>
      <c r="F63" s="32">
        <f t="shared" ref="F63:F78" si="5">E63*D63</f>
        <v>0</v>
      </c>
      <c r="G63" s="159"/>
      <c r="J63" s="206"/>
    </row>
    <row r="64" s="178" customFormat="1" ht="21.65" customHeight="1" spans="1:10">
      <c r="A64" s="195"/>
      <c r="B64" s="158" t="s">
        <v>411</v>
      </c>
      <c r="C64" s="188" t="s">
        <v>242</v>
      </c>
      <c r="D64" s="188">
        <f>3800*0.35</f>
        <v>1330</v>
      </c>
      <c r="E64" s="32">
        <v>0</v>
      </c>
      <c r="F64" s="32">
        <f t="shared" si="5"/>
        <v>0</v>
      </c>
      <c r="G64" s="204"/>
      <c r="H64" s="190"/>
      <c r="I64" s="206"/>
      <c r="J64" s="206"/>
    </row>
    <row r="65" s="178" customFormat="1" ht="21.65" customHeight="1" spans="1:10">
      <c r="A65" s="195"/>
      <c r="B65" s="158" t="s">
        <v>412</v>
      </c>
      <c r="C65" s="188" t="s">
        <v>242</v>
      </c>
      <c r="D65" s="188">
        <f>3800*0.25</f>
        <v>950</v>
      </c>
      <c r="E65" s="32">
        <v>0</v>
      </c>
      <c r="F65" s="32">
        <f t="shared" si="5"/>
        <v>0</v>
      </c>
      <c r="G65" s="204"/>
      <c r="H65" s="190"/>
      <c r="I65" s="206"/>
      <c r="J65" s="206"/>
    </row>
    <row r="66" s="178" customFormat="1" ht="21.65" customHeight="1" spans="1:10">
      <c r="A66" s="195"/>
      <c r="B66" s="146" t="s">
        <v>401</v>
      </c>
      <c r="C66" s="184" t="s">
        <v>242</v>
      </c>
      <c r="D66" s="184">
        <v>3800</v>
      </c>
      <c r="E66" s="32">
        <v>0</v>
      </c>
      <c r="F66" s="32">
        <f t="shared" si="5"/>
        <v>0</v>
      </c>
      <c r="G66" s="159"/>
      <c r="J66" s="206"/>
    </row>
    <row r="67" s="178" customFormat="1" ht="21.65" customHeight="1" spans="1:10">
      <c r="A67" s="195"/>
      <c r="B67" s="146" t="s">
        <v>402</v>
      </c>
      <c r="C67" s="184" t="s">
        <v>242</v>
      </c>
      <c r="D67" s="184">
        <v>2052</v>
      </c>
      <c r="E67" s="32">
        <v>0</v>
      </c>
      <c r="F67" s="32">
        <f t="shared" si="5"/>
        <v>0</v>
      </c>
      <c r="G67" s="159"/>
      <c r="J67" s="206"/>
    </row>
    <row r="68" s="178" customFormat="1" ht="21.65" customHeight="1" spans="1:10">
      <c r="A68" s="195"/>
      <c r="B68" s="158" t="s">
        <v>403</v>
      </c>
      <c r="C68" s="188" t="s">
        <v>242</v>
      </c>
      <c r="D68" s="188">
        <v>3800</v>
      </c>
      <c r="E68" s="32">
        <v>0</v>
      </c>
      <c r="F68" s="32">
        <f t="shared" si="5"/>
        <v>0</v>
      </c>
      <c r="G68" s="204"/>
      <c r="H68" s="190"/>
      <c r="I68" s="206"/>
      <c r="J68" s="206"/>
    </row>
    <row r="69" s="178" customFormat="1" ht="21.65" customHeight="1" spans="1:10">
      <c r="A69" s="195"/>
      <c r="B69" s="158" t="s">
        <v>404</v>
      </c>
      <c r="C69" s="188" t="s">
        <v>242</v>
      </c>
      <c r="D69" s="188">
        <v>3800</v>
      </c>
      <c r="E69" s="32">
        <v>0</v>
      </c>
      <c r="F69" s="32">
        <f t="shared" si="5"/>
        <v>0</v>
      </c>
      <c r="G69" s="204"/>
      <c r="H69" s="190"/>
      <c r="I69" s="206"/>
      <c r="J69" s="206"/>
    </row>
    <row r="70" s="178" customFormat="1" ht="33.65" customHeight="1" spans="1:10">
      <c r="A70" s="195"/>
      <c r="B70" s="146" t="s">
        <v>405</v>
      </c>
      <c r="C70" s="184" t="s">
        <v>211</v>
      </c>
      <c r="D70" s="184">
        <v>1</v>
      </c>
      <c r="E70" s="32">
        <v>0</v>
      </c>
      <c r="F70" s="32">
        <f t="shared" si="5"/>
        <v>0</v>
      </c>
      <c r="G70" s="159"/>
      <c r="J70" s="206"/>
    </row>
    <row r="71" s="178" customFormat="1" ht="33.65" customHeight="1" spans="1:10">
      <c r="A71" s="195"/>
      <c r="B71" s="146" t="s">
        <v>406</v>
      </c>
      <c r="C71" s="184" t="s">
        <v>407</v>
      </c>
      <c r="D71" s="184">
        <v>1</v>
      </c>
      <c r="E71" s="32">
        <v>0</v>
      </c>
      <c r="F71" s="32">
        <f t="shared" si="5"/>
        <v>0</v>
      </c>
      <c r="G71" s="159"/>
      <c r="J71" s="206"/>
    </row>
    <row r="72" s="178" customFormat="1" ht="51.65" customHeight="1" spans="1:10">
      <c r="A72" s="196"/>
      <c r="B72" s="158" t="s">
        <v>408</v>
      </c>
      <c r="C72" s="188" t="s">
        <v>407</v>
      </c>
      <c r="D72" s="188">
        <v>1</v>
      </c>
      <c r="E72" s="32">
        <v>0</v>
      </c>
      <c r="F72" s="32">
        <f t="shared" si="5"/>
        <v>0</v>
      </c>
      <c r="G72" s="204"/>
      <c r="H72" s="190"/>
      <c r="I72" s="206"/>
      <c r="J72" s="206"/>
    </row>
    <row r="73" s="178" customFormat="1" ht="38.25" spans="1:10">
      <c r="A73" s="194">
        <v>-304</v>
      </c>
      <c r="B73" s="197" t="s">
        <v>413</v>
      </c>
      <c r="C73" s="188" t="s">
        <v>65</v>
      </c>
      <c r="D73" s="188">
        <v>10</v>
      </c>
      <c r="E73" s="32">
        <v>0</v>
      </c>
      <c r="F73" s="32">
        <f t="shared" si="5"/>
        <v>0</v>
      </c>
      <c r="G73" s="204"/>
      <c r="H73" s="190"/>
      <c r="I73" s="206"/>
      <c r="J73" s="206"/>
    </row>
    <row r="74" s="178" customFormat="1" ht="21.65" customHeight="1" spans="1:10">
      <c r="A74" s="195"/>
      <c r="B74" s="146" t="s">
        <v>414</v>
      </c>
      <c r="C74" s="184" t="s">
        <v>316</v>
      </c>
      <c r="D74" s="184">
        <v>20</v>
      </c>
      <c r="E74" s="32">
        <v>0</v>
      </c>
      <c r="F74" s="32">
        <f t="shared" si="5"/>
        <v>0</v>
      </c>
      <c r="G74" s="159"/>
      <c r="J74" s="206"/>
    </row>
    <row r="75" s="178" customFormat="1" ht="21.65" customHeight="1" spans="1:10">
      <c r="A75" s="195"/>
      <c r="B75" s="146" t="s">
        <v>415</v>
      </c>
      <c r="C75" s="184" t="s">
        <v>407</v>
      </c>
      <c r="D75" s="184">
        <v>3</v>
      </c>
      <c r="E75" s="32">
        <v>0</v>
      </c>
      <c r="F75" s="32">
        <f t="shared" si="5"/>
        <v>0</v>
      </c>
      <c r="G75" s="159"/>
      <c r="J75" s="206"/>
    </row>
    <row r="76" s="178" customFormat="1" ht="21.65" customHeight="1" spans="1:10">
      <c r="A76" s="195"/>
      <c r="B76" s="146" t="s">
        <v>416</v>
      </c>
      <c r="C76" s="184" t="s">
        <v>396</v>
      </c>
      <c r="D76" s="184">
        <v>8</v>
      </c>
      <c r="E76" s="32">
        <v>0</v>
      </c>
      <c r="F76" s="32">
        <f t="shared" si="5"/>
        <v>0</v>
      </c>
      <c r="G76" s="159"/>
      <c r="J76" s="206"/>
    </row>
    <row r="77" s="178" customFormat="1" ht="31.5" spans="1:10">
      <c r="A77" s="207">
        <v>-305</v>
      </c>
      <c r="B77" s="146" t="s">
        <v>417</v>
      </c>
      <c r="C77" s="184" t="s">
        <v>407</v>
      </c>
      <c r="D77" s="184">
        <v>2</v>
      </c>
      <c r="E77" s="32">
        <v>0</v>
      </c>
      <c r="F77" s="32">
        <f t="shared" si="5"/>
        <v>0</v>
      </c>
      <c r="G77" s="192" t="s">
        <v>335</v>
      </c>
      <c r="J77" s="206"/>
    </row>
    <row r="78" s="178" customFormat="1" ht="47.25" spans="1:10">
      <c r="A78" s="207"/>
      <c r="B78" s="146" t="s">
        <v>418</v>
      </c>
      <c r="C78" s="184" t="s">
        <v>407</v>
      </c>
      <c r="D78" s="184">
        <v>2</v>
      </c>
      <c r="E78" s="32">
        <v>0</v>
      </c>
      <c r="F78" s="32">
        <f t="shared" si="5"/>
        <v>0</v>
      </c>
      <c r="G78" s="192" t="s">
        <v>335</v>
      </c>
      <c r="J78" s="206"/>
    </row>
    <row r="79" s="178" customFormat="1" ht="38.25" spans="1:10">
      <c r="A79" s="208">
        <v>-306</v>
      </c>
      <c r="B79" s="183" t="s">
        <v>419</v>
      </c>
      <c r="C79" s="184"/>
      <c r="D79" s="184"/>
      <c r="E79" s="203"/>
      <c r="F79" s="186"/>
      <c r="G79" s="159"/>
      <c r="J79" s="206"/>
    </row>
    <row r="80" s="178" customFormat="1" spans="1:10">
      <c r="A80" s="209"/>
      <c r="B80" s="201" t="s">
        <v>420</v>
      </c>
      <c r="C80" s="184" t="s">
        <v>314</v>
      </c>
      <c r="D80" s="184">
        <v>37</v>
      </c>
      <c r="E80" s="32">
        <v>0</v>
      </c>
      <c r="F80" s="32">
        <f t="shared" ref="F80:F99" si="6">E80*D80</f>
        <v>0</v>
      </c>
      <c r="G80" s="159"/>
      <c r="J80" s="206"/>
    </row>
    <row r="81" s="178" customFormat="1" spans="1:10">
      <c r="A81" s="209"/>
      <c r="B81" s="202" t="s">
        <v>421</v>
      </c>
      <c r="C81" s="184" t="s">
        <v>65</v>
      </c>
      <c r="D81" s="184">
        <v>300</v>
      </c>
      <c r="E81" s="32">
        <v>0</v>
      </c>
      <c r="F81" s="32">
        <f t="shared" si="6"/>
        <v>0</v>
      </c>
      <c r="G81" s="159"/>
      <c r="J81" s="206"/>
    </row>
    <row r="82" s="178" customFormat="1" spans="1:10">
      <c r="A82" s="210"/>
      <c r="B82" s="197" t="s">
        <v>422</v>
      </c>
      <c r="C82" s="184" t="s">
        <v>314</v>
      </c>
      <c r="D82" s="184">
        <v>3</v>
      </c>
      <c r="E82" s="32">
        <v>0</v>
      </c>
      <c r="F82" s="32">
        <f t="shared" si="6"/>
        <v>0</v>
      </c>
      <c r="G82" s="159"/>
      <c r="J82" s="206"/>
    </row>
    <row r="83" s="178" customFormat="1" ht="25.5" spans="1:10">
      <c r="A83" s="208">
        <v>-307</v>
      </c>
      <c r="B83" s="146" t="s">
        <v>423</v>
      </c>
      <c r="C83" s="184" t="s">
        <v>86</v>
      </c>
      <c r="D83" s="184">
        <v>2</v>
      </c>
      <c r="E83" s="32">
        <v>0</v>
      </c>
      <c r="F83" s="32">
        <f t="shared" si="6"/>
        <v>0</v>
      </c>
      <c r="G83" s="159"/>
      <c r="J83" s="206"/>
    </row>
    <row r="84" s="178" customFormat="1" spans="1:10">
      <c r="A84" s="207">
        <v>-308</v>
      </c>
      <c r="B84" s="146" t="s">
        <v>424</v>
      </c>
      <c r="C84" s="184" t="s">
        <v>86</v>
      </c>
      <c r="D84" s="184">
        <v>50</v>
      </c>
      <c r="E84" s="32">
        <v>0</v>
      </c>
      <c r="F84" s="32">
        <f t="shared" si="6"/>
        <v>0</v>
      </c>
      <c r="G84" s="159"/>
      <c r="J84" s="206"/>
    </row>
    <row r="85" s="178" customFormat="1" spans="1:10">
      <c r="A85" s="209">
        <v>-309</v>
      </c>
      <c r="B85" s="38" t="s">
        <v>425</v>
      </c>
      <c r="C85" s="184" t="s">
        <v>362</v>
      </c>
      <c r="D85" s="184">
        <v>1</v>
      </c>
      <c r="E85" s="32">
        <v>0</v>
      </c>
      <c r="F85" s="32">
        <f t="shared" si="6"/>
        <v>0</v>
      </c>
      <c r="G85" s="211"/>
      <c r="J85" s="206"/>
    </row>
    <row r="86" s="178" customFormat="1" ht="25.5" spans="1:10">
      <c r="A86" s="194">
        <v>-310</v>
      </c>
      <c r="B86" s="146" t="s">
        <v>426</v>
      </c>
      <c r="C86" s="184" t="s">
        <v>65</v>
      </c>
      <c r="D86" s="184">
        <v>120</v>
      </c>
      <c r="E86" s="32">
        <v>0</v>
      </c>
      <c r="F86" s="32">
        <f t="shared" si="6"/>
        <v>0</v>
      </c>
      <c r="G86" s="212"/>
      <c r="J86" s="206"/>
    </row>
    <row r="87" s="178" customFormat="1" spans="1:10">
      <c r="A87" s="195"/>
      <c r="B87" s="146" t="s">
        <v>427</v>
      </c>
      <c r="C87" s="184" t="s">
        <v>86</v>
      </c>
      <c r="D87" s="184">
        <v>20</v>
      </c>
      <c r="E87" s="32">
        <v>0</v>
      </c>
      <c r="F87" s="32">
        <f t="shared" si="6"/>
        <v>0</v>
      </c>
      <c r="G87" s="192" t="s">
        <v>428</v>
      </c>
      <c r="J87" s="206"/>
    </row>
    <row r="88" s="178" customFormat="1" spans="1:10">
      <c r="A88" s="195"/>
      <c r="B88" s="146" t="s">
        <v>429</v>
      </c>
      <c r="C88" s="184" t="s">
        <v>316</v>
      </c>
      <c r="D88" s="184">
        <v>6</v>
      </c>
      <c r="E88" s="32">
        <v>0</v>
      </c>
      <c r="F88" s="32">
        <f t="shared" si="6"/>
        <v>0</v>
      </c>
      <c r="G88" s="192" t="s">
        <v>428</v>
      </c>
      <c r="J88" s="206"/>
    </row>
    <row r="89" s="178" customFormat="1" spans="1:10">
      <c r="A89" s="196"/>
      <c r="B89" s="146" t="s">
        <v>430</v>
      </c>
      <c r="C89" s="184" t="s">
        <v>164</v>
      </c>
      <c r="D89" s="184">
        <v>3</v>
      </c>
      <c r="E89" s="32">
        <v>0</v>
      </c>
      <c r="F89" s="32">
        <f t="shared" si="6"/>
        <v>0</v>
      </c>
      <c r="G89" s="159"/>
      <c r="J89" s="206"/>
    </row>
    <row r="90" s="178" customFormat="1" ht="38.25" spans="1:10">
      <c r="A90" s="194">
        <v>-311</v>
      </c>
      <c r="B90" s="158" t="s">
        <v>431</v>
      </c>
      <c r="C90" s="188" t="s">
        <v>65</v>
      </c>
      <c r="D90" s="188">
        <v>120</v>
      </c>
      <c r="E90" s="32">
        <v>0</v>
      </c>
      <c r="F90" s="32">
        <f t="shared" si="6"/>
        <v>0</v>
      </c>
      <c r="G90" s="204"/>
      <c r="H90" s="190"/>
      <c r="I90" s="206"/>
      <c r="J90" s="206"/>
    </row>
    <row r="91" s="178" customFormat="1" spans="1:7">
      <c r="A91" s="195"/>
      <c r="B91" s="146" t="s">
        <v>432</v>
      </c>
      <c r="C91" s="184" t="s">
        <v>314</v>
      </c>
      <c r="D91" s="184">
        <v>4</v>
      </c>
      <c r="E91" s="32">
        <v>0</v>
      </c>
      <c r="F91" s="32">
        <f t="shared" si="6"/>
        <v>0</v>
      </c>
      <c r="G91" s="159"/>
    </row>
    <row r="92" s="178" customFormat="1" ht="25.5" spans="1:7">
      <c r="A92" s="195"/>
      <c r="B92" s="146" t="s">
        <v>433</v>
      </c>
      <c r="C92" s="184" t="s">
        <v>314</v>
      </c>
      <c r="D92" s="184">
        <v>32</v>
      </c>
      <c r="E92" s="32">
        <v>0</v>
      </c>
      <c r="F92" s="32">
        <f t="shared" si="6"/>
        <v>0</v>
      </c>
      <c r="G92" s="159"/>
    </row>
    <row r="93" s="178" customFormat="1" spans="1:7">
      <c r="A93" s="195"/>
      <c r="B93" s="146" t="s">
        <v>434</v>
      </c>
      <c r="C93" s="184" t="s">
        <v>362</v>
      </c>
      <c r="D93" s="184">
        <v>24</v>
      </c>
      <c r="E93" s="32">
        <v>0</v>
      </c>
      <c r="F93" s="32">
        <f t="shared" si="6"/>
        <v>0</v>
      </c>
      <c r="G93" s="159"/>
    </row>
    <row r="94" s="178" customFormat="1" spans="1:7">
      <c r="A94" s="195"/>
      <c r="B94" s="146" t="s">
        <v>435</v>
      </c>
      <c r="C94" s="184" t="s">
        <v>362</v>
      </c>
      <c r="D94" s="184">
        <v>8</v>
      </c>
      <c r="E94" s="32">
        <v>0</v>
      </c>
      <c r="F94" s="32">
        <f t="shared" si="6"/>
        <v>0</v>
      </c>
      <c r="G94" s="159"/>
    </row>
    <row r="95" s="178" customFormat="1" spans="1:7">
      <c r="A95" s="195"/>
      <c r="B95" s="146" t="s">
        <v>436</v>
      </c>
      <c r="C95" s="184" t="s">
        <v>109</v>
      </c>
      <c r="D95" s="184">
        <v>8</v>
      </c>
      <c r="E95" s="32">
        <v>0</v>
      </c>
      <c r="F95" s="32">
        <f t="shared" si="6"/>
        <v>0</v>
      </c>
      <c r="G95" s="159"/>
    </row>
    <row r="96" s="178" customFormat="1" spans="1:7">
      <c r="A96" s="195"/>
      <c r="B96" s="146" t="s">
        <v>437</v>
      </c>
      <c r="C96" s="184" t="s">
        <v>314</v>
      </c>
      <c r="D96" s="184">
        <v>1</v>
      </c>
      <c r="E96" s="32">
        <v>0</v>
      </c>
      <c r="F96" s="32">
        <f t="shared" si="6"/>
        <v>0</v>
      </c>
      <c r="G96" s="159"/>
    </row>
    <row r="97" s="178" customFormat="1" spans="1:7">
      <c r="A97" s="195"/>
      <c r="B97" s="146" t="s">
        <v>438</v>
      </c>
      <c r="C97" s="184" t="s">
        <v>314</v>
      </c>
      <c r="D97" s="184">
        <v>4</v>
      </c>
      <c r="E97" s="32">
        <v>0</v>
      </c>
      <c r="F97" s="32">
        <f t="shared" si="6"/>
        <v>0</v>
      </c>
      <c r="G97" s="159"/>
    </row>
    <row r="98" s="178" customFormat="1" spans="1:7">
      <c r="A98" s="195"/>
      <c r="B98" s="146" t="s">
        <v>439</v>
      </c>
      <c r="C98" s="184" t="s">
        <v>86</v>
      </c>
      <c r="D98" s="184">
        <v>15</v>
      </c>
      <c r="E98" s="32">
        <v>0</v>
      </c>
      <c r="F98" s="32">
        <f t="shared" si="6"/>
        <v>0</v>
      </c>
      <c r="G98" s="159"/>
    </row>
    <row r="99" s="178" customFormat="1" spans="1:7">
      <c r="A99" s="184">
        <v>-312</v>
      </c>
      <c r="B99" s="146" t="s">
        <v>440</v>
      </c>
      <c r="C99" s="184" t="s">
        <v>248</v>
      </c>
      <c r="D99" s="184">
        <v>40</v>
      </c>
      <c r="E99" s="32">
        <v>0</v>
      </c>
      <c r="F99" s="32">
        <f t="shared" si="6"/>
        <v>0</v>
      </c>
      <c r="G99" s="192"/>
    </row>
    <row r="100" s="178" customFormat="1" spans="1:7">
      <c r="A100" s="182" t="s">
        <v>441</v>
      </c>
      <c r="B100" s="183" t="s">
        <v>442</v>
      </c>
      <c r="C100" s="184"/>
      <c r="D100" s="184"/>
      <c r="E100" s="185"/>
      <c r="F100" s="186"/>
      <c r="G100" s="187"/>
    </row>
    <row r="101" s="178" customFormat="1" ht="25.5" spans="1:7">
      <c r="A101" s="194">
        <v>-401</v>
      </c>
      <c r="B101" s="146" t="s">
        <v>443</v>
      </c>
      <c r="C101" s="184" t="s">
        <v>281</v>
      </c>
      <c r="D101" s="184">
        <v>2</v>
      </c>
      <c r="E101" s="32">
        <v>0</v>
      </c>
      <c r="F101" s="32">
        <f t="shared" ref="F101:F104" si="7">E101*D101</f>
        <v>0</v>
      </c>
      <c r="G101" s="192" t="s">
        <v>444</v>
      </c>
    </row>
    <row r="102" s="178" customFormat="1" spans="1:7">
      <c r="A102" s="195"/>
      <c r="B102" s="146" t="s">
        <v>445</v>
      </c>
      <c r="C102" s="184" t="s">
        <v>316</v>
      </c>
      <c r="D102" s="184">
        <v>2</v>
      </c>
      <c r="E102" s="32">
        <v>0</v>
      </c>
      <c r="F102" s="32">
        <f t="shared" si="7"/>
        <v>0</v>
      </c>
      <c r="G102" s="192" t="s">
        <v>446</v>
      </c>
    </row>
    <row r="103" s="178" customFormat="1" spans="1:7">
      <c r="A103" s="195"/>
      <c r="B103" s="146" t="s">
        <v>447</v>
      </c>
      <c r="C103" s="184" t="s">
        <v>281</v>
      </c>
      <c r="D103" s="184">
        <v>2</v>
      </c>
      <c r="E103" s="32">
        <v>0</v>
      </c>
      <c r="F103" s="32">
        <f t="shared" si="7"/>
        <v>0</v>
      </c>
      <c r="G103" s="211"/>
    </row>
    <row r="104" s="178" customFormat="1" spans="1:7">
      <c r="A104" s="196"/>
      <c r="B104" s="146" t="s">
        <v>448</v>
      </c>
      <c r="C104" s="184" t="s">
        <v>86</v>
      </c>
      <c r="D104" s="184">
        <v>20</v>
      </c>
      <c r="E104" s="32">
        <v>0</v>
      </c>
      <c r="F104" s="32">
        <f t="shared" si="7"/>
        <v>0</v>
      </c>
      <c r="G104" s="211"/>
    </row>
    <row r="105" ht="13.5" spans="1:7">
      <c r="A105" s="182" t="s">
        <v>449</v>
      </c>
      <c r="B105" s="183" t="s">
        <v>450</v>
      </c>
      <c r="C105" s="184"/>
      <c r="D105" s="184"/>
      <c r="E105" s="185"/>
      <c r="F105" s="186"/>
      <c r="G105" s="211"/>
    </row>
    <row r="106" ht="38.25" spans="1:7">
      <c r="A106" s="194">
        <v>-501</v>
      </c>
      <c r="B106" s="183" t="s">
        <v>451</v>
      </c>
      <c r="C106" s="213"/>
      <c r="D106" s="213"/>
      <c r="E106" s="214"/>
      <c r="F106" s="214"/>
      <c r="G106" s="192" t="s">
        <v>335</v>
      </c>
    </row>
    <row r="107" ht="25.5" spans="1:7">
      <c r="A107" s="195"/>
      <c r="B107" s="146" t="s">
        <v>452</v>
      </c>
      <c r="C107" s="184" t="s">
        <v>109</v>
      </c>
      <c r="D107" s="184">
        <v>2</v>
      </c>
      <c r="E107" s="32">
        <v>0</v>
      </c>
      <c r="F107" s="32">
        <f t="shared" ref="F107:F112" si="8">E107*D107</f>
        <v>0</v>
      </c>
      <c r="G107" s="199"/>
    </row>
    <row r="108" ht="25.5" spans="1:7">
      <c r="A108" s="195"/>
      <c r="B108" s="146" t="s">
        <v>453</v>
      </c>
      <c r="C108" s="184" t="s">
        <v>109</v>
      </c>
      <c r="D108" s="184">
        <v>2</v>
      </c>
      <c r="E108" s="32">
        <v>0</v>
      </c>
      <c r="F108" s="32">
        <f t="shared" si="8"/>
        <v>0</v>
      </c>
      <c r="G108" s="199"/>
    </row>
    <row r="109" ht="25.5" spans="1:7">
      <c r="A109" s="195"/>
      <c r="B109" s="146" t="s">
        <v>454</v>
      </c>
      <c r="C109" s="184" t="s">
        <v>109</v>
      </c>
      <c r="D109" s="184">
        <v>3</v>
      </c>
      <c r="E109" s="32">
        <v>0</v>
      </c>
      <c r="F109" s="32">
        <f t="shared" si="8"/>
        <v>0</v>
      </c>
      <c r="G109" s="199"/>
    </row>
    <row r="110" s="37" customFormat="1" ht="25.5" spans="1:7">
      <c r="A110" s="196"/>
      <c r="B110" s="146" t="s">
        <v>455</v>
      </c>
      <c r="C110" s="184" t="s">
        <v>109</v>
      </c>
      <c r="D110" s="184">
        <v>2</v>
      </c>
      <c r="E110" s="32">
        <v>0</v>
      </c>
      <c r="F110" s="32">
        <f t="shared" si="8"/>
        <v>0</v>
      </c>
      <c r="G110" s="199"/>
    </row>
    <row r="111" s="37" customFormat="1" ht="51" spans="1:7">
      <c r="A111" s="184">
        <v>-502</v>
      </c>
      <c r="B111" s="146" t="s">
        <v>456</v>
      </c>
      <c r="C111" s="184" t="s">
        <v>316</v>
      </c>
      <c r="D111" s="184">
        <v>1</v>
      </c>
      <c r="E111" s="32">
        <v>0</v>
      </c>
      <c r="F111" s="32">
        <f t="shared" si="8"/>
        <v>0</v>
      </c>
      <c r="G111" s="192" t="s">
        <v>335</v>
      </c>
    </row>
    <row r="112" s="37" customFormat="1" ht="38.25" spans="1:7">
      <c r="A112" s="184">
        <v>-503</v>
      </c>
      <c r="B112" s="38" t="s">
        <v>457</v>
      </c>
      <c r="C112" s="184" t="s">
        <v>316</v>
      </c>
      <c r="D112" s="184">
        <v>1</v>
      </c>
      <c r="E112" s="32">
        <v>0</v>
      </c>
      <c r="F112" s="32">
        <f t="shared" si="8"/>
        <v>0</v>
      </c>
      <c r="G112" s="211"/>
    </row>
    <row r="113" s="37" customFormat="1" ht="51" spans="1:7">
      <c r="A113" s="195">
        <v>-504</v>
      </c>
      <c r="B113" s="183" t="s">
        <v>458</v>
      </c>
      <c r="C113" s="215"/>
      <c r="D113" s="215"/>
      <c r="E113" s="214"/>
      <c r="F113" s="214"/>
      <c r="G113" s="199"/>
    </row>
    <row r="114" s="37" customFormat="1" spans="1:7">
      <c r="A114" s="195"/>
      <c r="B114" s="146" t="s">
        <v>459</v>
      </c>
      <c r="C114" s="184" t="s">
        <v>362</v>
      </c>
      <c r="D114" s="184">
        <v>96</v>
      </c>
      <c r="E114" s="32">
        <v>0</v>
      </c>
      <c r="F114" s="32">
        <f t="shared" ref="F114:F118" si="9">E114*D114</f>
        <v>0</v>
      </c>
      <c r="G114" s="199"/>
    </row>
    <row r="115" s="37" customFormat="1" spans="1:7">
      <c r="A115" s="196"/>
      <c r="B115" s="146" t="s">
        <v>460</v>
      </c>
      <c r="C115" s="184" t="s">
        <v>362</v>
      </c>
      <c r="D115" s="184">
        <v>96</v>
      </c>
      <c r="E115" s="32">
        <v>0</v>
      </c>
      <c r="F115" s="32">
        <f t="shared" si="9"/>
        <v>0</v>
      </c>
      <c r="G115" s="199"/>
    </row>
    <row r="116" s="37" customFormat="1" ht="28.25" customHeight="1" spans="1:7">
      <c r="A116" s="182" t="s">
        <v>461</v>
      </c>
      <c r="B116" s="216" t="s">
        <v>462</v>
      </c>
      <c r="C116" s="28"/>
      <c r="D116" s="28"/>
      <c r="E116" s="185"/>
      <c r="F116" s="186"/>
      <c r="G116" s="211"/>
    </row>
    <row r="117" ht="89.25" spans="1:7">
      <c r="A117" s="194">
        <v>-601</v>
      </c>
      <c r="B117" s="146" t="s">
        <v>463</v>
      </c>
      <c r="C117" s="184" t="s">
        <v>464</v>
      </c>
      <c r="D117" s="184">
        <v>2</v>
      </c>
      <c r="E117" s="32">
        <v>0</v>
      </c>
      <c r="F117" s="32">
        <f t="shared" si="9"/>
        <v>0</v>
      </c>
      <c r="G117" s="22" t="s">
        <v>465</v>
      </c>
    </row>
    <row r="118" ht="89.25" spans="1:7">
      <c r="A118" s="184">
        <v>-602</v>
      </c>
      <c r="B118" s="146" t="s">
        <v>466</v>
      </c>
      <c r="C118" s="184" t="s">
        <v>464</v>
      </c>
      <c r="D118" s="184">
        <v>4</v>
      </c>
      <c r="E118" s="32">
        <v>0</v>
      </c>
      <c r="F118" s="32">
        <f t="shared" si="9"/>
        <v>0</v>
      </c>
      <c r="G118" s="22" t="s">
        <v>465</v>
      </c>
    </row>
    <row r="119" ht="24" spans="1:7">
      <c r="A119" s="194">
        <v>-603</v>
      </c>
      <c r="B119" s="217" t="s">
        <v>467</v>
      </c>
      <c r="C119" s="22"/>
      <c r="D119" s="22"/>
      <c r="E119" s="203"/>
      <c r="F119" s="203"/>
      <c r="G119" s="159"/>
    </row>
    <row r="120" ht="13.5" spans="1:7">
      <c r="A120" s="195"/>
      <c r="B120" s="146" t="s">
        <v>468</v>
      </c>
      <c r="C120" s="184" t="s">
        <v>362</v>
      </c>
      <c r="D120" s="184">
        <v>8</v>
      </c>
      <c r="E120" s="32">
        <v>0</v>
      </c>
      <c r="F120" s="32">
        <f t="shared" ref="F120:F130" si="10">E120*D120</f>
        <v>0</v>
      </c>
      <c r="G120" s="159"/>
    </row>
    <row r="121" ht="13.5" spans="1:7">
      <c r="A121" s="196"/>
      <c r="B121" s="146" t="s">
        <v>469</v>
      </c>
      <c r="C121" s="184" t="s">
        <v>316</v>
      </c>
      <c r="D121" s="184">
        <v>2</v>
      </c>
      <c r="E121" s="32">
        <v>0</v>
      </c>
      <c r="F121" s="32">
        <f t="shared" si="10"/>
        <v>0</v>
      </c>
      <c r="G121" s="159"/>
    </row>
    <row r="122" ht="25.5" spans="1:7">
      <c r="A122" s="194">
        <v>-604</v>
      </c>
      <c r="B122" s="146" t="s">
        <v>470</v>
      </c>
      <c r="C122" s="184" t="s">
        <v>65</v>
      </c>
      <c r="D122" s="184">
        <v>20</v>
      </c>
      <c r="E122" s="32">
        <v>0</v>
      </c>
      <c r="F122" s="32">
        <f t="shared" si="10"/>
        <v>0</v>
      </c>
      <c r="G122" s="159"/>
    </row>
    <row r="123" ht="25.5" spans="1:7">
      <c r="A123" s="194">
        <v>-605</v>
      </c>
      <c r="B123" s="146" t="s">
        <v>471</v>
      </c>
      <c r="C123" s="184" t="s">
        <v>211</v>
      </c>
      <c r="D123" s="184">
        <v>1</v>
      </c>
      <c r="E123" s="32">
        <v>0</v>
      </c>
      <c r="F123" s="32">
        <f t="shared" si="10"/>
        <v>0</v>
      </c>
      <c r="G123" s="218"/>
    </row>
    <row r="124" s="178" customFormat="1" ht="38.25" spans="1:7">
      <c r="A124" s="194">
        <v>-606</v>
      </c>
      <c r="B124" s="146" t="s">
        <v>472</v>
      </c>
      <c r="C124" s="184" t="s">
        <v>109</v>
      </c>
      <c r="D124" s="184">
        <v>12</v>
      </c>
      <c r="E124" s="32">
        <v>0</v>
      </c>
      <c r="F124" s="32">
        <f t="shared" si="10"/>
        <v>0</v>
      </c>
      <c r="G124" s="22" t="s">
        <v>473</v>
      </c>
    </row>
    <row r="125" s="178" customFormat="1" ht="25.5" spans="1:7">
      <c r="A125" s="195"/>
      <c r="B125" s="158" t="s">
        <v>474</v>
      </c>
      <c r="C125" s="184" t="s">
        <v>314</v>
      </c>
      <c r="D125" s="184">
        <v>2</v>
      </c>
      <c r="E125" s="32">
        <v>0</v>
      </c>
      <c r="F125" s="32">
        <f t="shared" si="10"/>
        <v>0</v>
      </c>
      <c r="G125" s="22" t="s">
        <v>475</v>
      </c>
    </row>
    <row r="126" s="178" customFormat="1" spans="1:7">
      <c r="A126" s="195"/>
      <c r="B126" s="158" t="s">
        <v>476</v>
      </c>
      <c r="C126" s="184" t="s">
        <v>109</v>
      </c>
      <c r="D126" s="184">
        <v>2</v>
      </c>
      <c r="E126" s="32">
        <v>0</v>
      </c>
      <c r="F126" s="32">
        <f t="shared" si="10"/>
        <v>0</v>
      </c>
      <c r="G126" s="22" t="s">
        <v>317</v>
      </c>
    </row>
    <row r="127" s="178" customFormat="1" spans="1:7">
      <c r="A127" s="195"/>
      <c r="B127" s="158" t="s">
        <v>477</v>
      </c>
      <c r="C127" s="184" t="s">
        <v>362</v>
      </c>
      <c r="D127" s="184">
        <v>2</v>
      </c>
      <c r="E127" s="32">
        <v>0</v>
      </c>
      <c r="F127" s="32">
        <f t="shared" si="10"/>
        <v>0</v>
      </c>
      <c r="G127" s="219"/>
    </row>
    <row r="128" s="178" customFormat="1" spans="1:7">
      <c r="A128" s="195"/>
      <c r="B128" s="158" t="s">
        <v>478</v>
      </c>
      <c r="C128" s="184" t="s">
        <v>316</v>
      </c>
      <c r="D128" s="184">
        <v>8</v>
      </c>
      <c r="E128" s="32">
        <v>0</v>
      </c>
      <c r="F128" s="32">
        <f t="shared" si="10"/>
        <v>0</v>
      </c>
      <c r="G128" s="219"/>
    </row>
    <row r="129" s="178" customFormat="1" ht="25.5" spans="1:7">
      <c r="A129" s="196"/>
      <c r="B129" s="146" t="s">
        <v>479</v>
      </c>
      <c r="C129" s="184" t="s">
        <v>211</v>
      </c>
      <c r="D129" s="184">
        <v>1</v>
      </c>
      <c r="E129" s="32">
        <v>0</v>
      </c>
      <c r="F129" s="32">
        <f t="shared" si="10"/>
        <v>0</v>
      </c>
      <c r="G129" s="218"/>
    </row>
    <row r="130" s="178" customFormat="1" ht="40.5" spans="1:7">
      <c r="A130" s="194">
        <v>-609</v>
      </c>
      <c r="B130" s="159" t="s">
        <v>480</v>
      </c>
      <c r="C130" s="184" t="s">
        <v>164</v>
      </c>
      <c r="D130" s="184">
        <v>1</v>
      </c>
      <c r="E130" s="32">
        <v>0</v>
      </c>
      <c r="F130" s="32">
        <f t="shared" si="10"/>
        <v>0</v>
      </c>
      <c r="G130" s="218"/>
    </row>
    <row r="131" s="178" customFormat="1" ht="25.5" spans="1:7">
      <c r="A131" s="182" t="s">
        <v>481</v>
      </c>
      <c r="B131" s="183" t="s">
        <v>482</v>
      </c>
      <c r="C131" s="184"/>
      <c r="D131" s="184"/>
      <c r="E131" s="185"/>
      <c r="F131" s="186"/>
      <c r="G131" s="211"/>
    </row>
    <row r="132" s="178" customFormat="1" spans="1:7">
      <c r="A132" s="184">
        <v>-701</v>
      </c>
      <c r="B132" s="146" t="s">
        <v>483</v>
      </c>
      <c r="C132" s="184" t="s">
        <v>484</v>
      </c>
      <c r="D132" s="184">
        <f>16*9</f>
        <v>144</v>
      </c>
      <c r="E132" s="32">
        <v>0</v>
      </c>
      <c r="F132" s="32">
        <f t="shared" ref="F132:F144" si="11">E132*D132</f>
        <v>0</v>
      </c>
      <c r="G132" s="211"/>
    </row>
    <row r="133" s="178" customFormat="1" spans="1:7">
      <c r="A133" s="184">
        <v>-702</v>
      </c>
      <c r="B133" s="146" t="s">
        <v>485</v>
      </c>
      <c r="C133" s="184" t="s">
        <v>484</v>
      </c>
      <c r="D133" s="184">
        <f>36*3*14</f>
        <v>1512</v>
      </c>
      <c r="E133" s="32">
        <v>0</v>
      </c>
      <c r="F133" s="32">
        <f t="shared" si="11"/>
        <v>0</v>
      </c>
      <c r="G133" s="211"/>
    </row>
    <row r="134" s="178" customFormat="1" spans="1:7">
      <c r="A134" s="184">
        <v>-703</v>
      </c>
      <c r="B134" s="146" t="s">
        <v>486</v>
      </c>
      <c r="C134" s="184" t="s">
        <v>484</v>
      </c>
      <c r="D134" s="184">
        <f>24*12</f>
        <v>288</v>
      </c>
      <c r="E134" s="32">
        <v>0</v>
      </c>
      <c r="F134" s="32">
        <f t="shared" si="11"/>
        <v>0</v>
      </c>
      <c r="G134" s="211"/>
    </row>
    <row r="135" s="178" customFormat="1" spans="1:7">
      <c r="A135" s="184">
        <v>-704</v>
      </c>
      <c r="B135" s="146" t="s">
        <v>487</v>
      </c>
      <c r="C135" s="184" t="s">
        <v>484</v>
      </c>
      <c r="D135" s="184">
        <v>780</v>
      </c>
      <c r="E135" s="32">
        <v>0</v>
      </c>
      <c r="F135" s="32">
        <f t="shared" si="11"/>
        <v>0</v>
      </c>
      <c r="G135" s="211"/>
    </row>
    <row r="136" s="178" customFormat="1" spans="1:7">
      <c r="A136" s="184">
        <v>-705</v>
      </c>
      <c r="B136" s="146" t="s">
        <v>488</v>
      </c>
      <c r="C136" s="184" t="s">
        <v>484</v>
      </c>
      <c r="D136" s="184">
        <v>180</v>
      </c>
      <c r="E136" s="32">
        <v>0</v>
      </c>
      <c r="F136" s="32">
        <f t="shared" si="11"/>
        <v>0</v>
      </c>
      <c r="G136" s="211"/>
    </row>
    <row r="137" s="178" customFormat="1" spans="1:7">
      <c r="A137" s="184">
        <v>-706</v>
      </c>
      <c r="B137" s="146" t="s">
        <v>489</v>
      </c>
      <c r="C137" s="184" t="s">
        <v>484</v>
      </c>
      <c r="D137" s="184">
        <f>18*13*2</f>
        <v>468</v>
      </c>
      <c r="E137" s="32">
        <v>0</v>
      </c>
      <c r="F137" s="32">
        <f t="shared" si="11"/>
        <v>0</v>
      </c>
      <c r="G137" s="211"/>
    </row>
    <row r="138" spans="1:10">
      <c r="A138" s="184">
        <v>-707</v>
      </c>
      <c r="B138" s="146" t="s">
        <v>490</v>
      </c>
      <c r="C138" s="184" t="s">
        <v>164</v>
      </c>
      <c r="D138" s="184">
        <v>10</v>
      </c>
      <c r="E138" s="32">
        <v>0</v>
      </c>
      <c r="F138" s="32">
        <f t="shared" si="11"/>
        <v>0</v>
      </c>
      <c r="G138" s="211"/>
      <c r="H138" s="178"/>
      <c r="I138" s="178"/>
      <c r="J138" s="234"/>
    </row>
    <row r="139" s="180" customFormat="1" spans="1:10">
      <c r="A139" s="184">
        <v>-708</v>
      </c>
      <c r="B139" s="146" t="s">
        <v>491</v>
      </c>
      <c r="C139" s="184" t="s">
        <v>164</v>
      </c>
      <c r="D139" s="184">
        <v>5</v>
      </c>
      <c r="E139" s="32">
        <v>0</v>
      </c>
      <c r="F139" s="32">
        <f t="shared" si="11"/>
        <v>0</v>
      </c>
      <c r="G139" s="211"/>
      <c r="H139" s="178"/>
      <c r="I139" s="178"/>
      <c r="J139" s="234"/>
    </row>
    <row r="140" s="180" customFormat="1" spans="1:10">
      <c r="A140" s="184">
        <v>-709</v>
      </c>
      <c r="B140" s="146" t="s">
        <v>492</v>
      </c>
      <c r="C140" s="184" t="s">
        <v>484</v>
      </c>
      <c r="D140" s="184">
        <v>200</v>
      </c>
      <c r="E140" s="32">
        <v>0</v>
      </c>
      <c r="F140" s="32">
        <f t="shared" si="11"/>
        <v>0</v>
      </c>
      <c r="G140" s="211"/>
      <c r="H140" s="178"/>
      <c r="I140" s="178"/>
      <c r="J140" s="234"/>
    </row>
    <row r="141" s="180" customFormat="1" spans="1:10">
      <c r="A141" s="184">
        <v>-710</v>
      </c>
      <c r="B141" s="146" t="s">
        <v>493</v>
      </c>
      <c r="C141" s="184" t="s">
        <v>164</v>
      </c>
      <c r="D141" s="184">
        <v>2</v>
      </c>
      <c r="E141" s="32">
        <v>0</v>
      </c>
      <c r="F141" s="32">
        <f t="shared" si="11"/>
        <v>0</v>
      </c>
      <c r="G141" s="211"/>
      <c r="H141" s="178"/>
      <c r="I141" s="178"/>
      <c r="J141" s="234"/>
    </row>
    <row r="142" s="180" customFormat="1" spans="1:10">
      <c r="A142" s="184">
        <v>-711</v>
      </c>
      <c r="B142" s="146" t="s">
        <v>494</v>
      </c>
      <c r="C142" s="184" t="s">
        <v>484</v>
      </c>
      <c r="D142" s="184">
        <v>100</v>
      </c>
      <c r="E142" s="32">
        <v>0</v>
      </c>
      <c r="F142" s="32">
        <f t="shared" si="11"/>
        <v>0</v>
      </c>
      <c r="G142" s="211"/>
      <c r="H142" s="178"/>
      <c r="I142" s="178"/>
      <c r="J142" s="234"/>
    </row>
    <row r="143" s="180" customFormat="1" spans="1:10">
      <c r="A143" s="184">
        <v>-712</v>
      </c>
      <c r="B143" s="146" t="s">
        <v>495</v>
      </c>
      <c r="C143" s="184" t="s">
        <v>86</v>
      </c>
      <c r="D143" s="184">
        <v>20</v>
      </c>
      <c r="E143" s="32">
        <v>0</v>
      </c>
      <c r="F143" s="32">
        <f t="shared" si="11"/>
        <v>0</v>
      </c>
      <c r="G143" s="220"/>
      <c r="H143" s="178"/>
      <c r="I143" s="178"/>
      <c r="J143" s="234"/>
    </row>
    <row r="144" s="180" customFormat="1" spans="1:10">
      <c r="A144" s="184">
        <v>-713</v>
      </c>
      <c r="B144" s="146" t="s">
        <v>496</v>
      </c>
      <c r="C144" s="184" t="s">
        <v>484</v>
      </c>
      <c r="D144" s="184">
        <v>100</v>
      </c>
      <c r="E144" s="32">
        <v>0</v>
      </c>
      <c r="F144" s="32">
        <f t="shared" si="11"/>
        <v>0</v>
      </c>
      <c r="G144" s="220"/>
      <c r="H144" s="178"/>
      <c r="I144" s="178"/>
      <c r="J144" s="234"/>
    </row>
    <row r="145" s="180" customFormat="1" ht="42.65" customHeight="1" spans="1:10">
      <c r="A145" s="182" t="s">
        <v>497</v>
      </c>
      <c r="B145" s="221" t="s">
        <v>498</v>
      </c>
      <c r="C145" s="222"/>
      <c r="D145" s="222"/>
      <c r="E145" s="223"/>
      <c r="F145" s="186"/>
      <c r="G145" s="224"/>
      <c r="H145" s="178"/>
      <c r="I145" s="178"/>
      <c r="J145" s="234"/>
    </row>
    <row r="146" s="180" customFormat="1" ht="51" spans="1:10">
      <c r="A146" s="225">
        <v>-801</v>
      </c>
      <c r="B146" s="158" t="s">
        <v>499</v>
      </c>
      <c r="C146" s="188" t="s">
        <v>279</v>
      </c>
      <c r="D146" s="188">
        <v>2</v>
      </c>
      <c r="E146" s="32">
        <v>0</v>
      </c>
      <c r="F146" s="32">
        <f t="shared" ref="F146:F151" si="12">E146*D146</f>
        <v>0</v>
      </c>
      <c r="G146" s="226"/>
      <c r="H146" s="190"/>
      <c r="I146" s="190"/>
      <c r="J146" s="235"/>
    </row>
    <row r="147" s="180" customFormat="1" ht="25.5" spans="1:10">
      <c r="A147" s="225">
        <v>-802</v>
      </c>
      <c r="B147" s="146" t="s">
        <v>500</v>
      </c>
      <c r="C147" s="184" t="s">
        <v>109</v>
      </c>
      <c r="D147" s="184">
        <v>12</v>
      </c>
      <c r="E147" s="32">
        <v>0</v>
      </c>
      <c r="F147" s="32">
        <f t="shared" si="12"/>
        <v>0</v>
      </c>
      <c r="G147" s="227"/>
      <c r="H147" s="178"/>
      <c r="I147" s="178"/>
      <c r="J147" s="234"/>
    </row>
    <row r="148" s="180" customFormat="1" spans="1:10">
      <c r="A148" s="225"/>
      <c r="B148" s="146" t="s">
        <v>501</v>
      </c>
      <c r="C148" s="184" t="s">
        <v>109</v>
      </c>
      <c r="D148" s="184">
        <v>10</v>
      </c>
      <c r="E148" s="32">
        <v>0</v>
      </c>
      <c r="F148" s="32">
        <f t="shared" si="12"/>
        <v>0</v>
      </c>
      <c r="G148" s="22" t="s">
        <v>502</v>
      </c>
      <c r="H148" s="178"/>
      <c r="I148" s="178"/>
      <c r="J148" s="234"/>
    </row>
    <row r="149" s="180" customFormat="1" ht="25.5" spans="1:10">
      <c r="A149" s="225">
        <v>-803</v>
      </c>
      <c r="B149" s="146" t="s">
        <v>503</v>
      </c>
      <c r="C149" s="184" t="s">
        <v>314</v>
      </c>
      <c r="D149" s="184">
        <v>2</v>
      </c>
      <c r="E149" s="32">
        <v>0</v>
      </c>
      <c r="F149" s="32">
        <f t="shared" si="12"/>
        <v>0</v>
      </c>
      <c r="G149" s="22" t="s">
        <v>504</v>
      </c>
      <c r="H149" s="178"/>
      <c r="I149" s="178"/>
      <c r="J149" s="234"/>
    </row>
    <row r="150" s="178" customFormat="1" ht="38.25" spans="1:10">
      <c r="A150" s="225">
        <v>-804</v>
      </c>
      <c r="B150" s="146" t="s">
        <v>505</v>
      </c>
      <c r="C150" s="184" t="s">
        <v>211</v>
      </c>
      <c r="D150" s="184">
        <v>1</v>
      </c>
      <c r="E150" s="32">
        <v>0</v>
      </c>
      <c r="F150" s="32">
        <f t="shared" si="12"/>
        <v>0</v>
      </c>
      <c r="G150" s="227"/>
      <c r="J150" s="234"/>
    </row>
    <row r="151" s="181" customFormat="1" ht="25.5" spans="1:10">
      <c r="A151" s="228">
        <v>-805</v>
      </c>
      <c r="B151" s="146" t="s">
        <v>506</v>
      </c>
      <c r="C151" s="184" t="s">
        <v>316</v>
      </c>
      <c r="D151" s="184">
        <v>7</v>
      </c>
      <c r="E151" s="32">
        <v>0</v>
      </c>
      <c r="F151" s="32">
        <f t="shared" si="12"/>
        <v>0</v>
      </c>
      <c r="G151" s="146" t="s">
        <v>507</v>
      </c>
      <c r="H151" s="178"/>
      <c r="I151" s="178"/>
      <c r="J151" s="234"/>
    </row>
    <row r="152" s="178" customFormat="1" ht="32" customHeight="1" spans="1:10">
      <c r="A152" s="182" t="s">
        <v>508</v>
      </c>
      <c r="B152" s="221" t="s">
        <v>509</v>
      </c>
      <c r="C152" s="222"/>
      <c r="D152" s="222"/>
      <c r="E152" s="223"/>
      <c r="F152" s="186"/>
      <c r="G152" s="224"/>
      <c r="J152" s="234"/>
    </row>
    <row r="153" s="178" customFormat="1" spans="1:11">
      <c r="A153" s="184">
        <v>-901</v>
      </c>
      <c r="B153" s="158" t="s">
        <v>510</v>
      </c>
      <c r="C153" s="188" t="s">
        <v>281</v>
      </c>
      <c r="D153" s="188">
        <v>1</v>
      </c>
      <c r="E153" s="32">
        <v>0</v>
      </c>
      <c r="F153" s="32">
        <f t="shared" ref="F153:F157" si="13">E153*D153</f>
        <v>0</v>
      </c>
      <c r="G153" s="220"/>
      <c r="H153" s="190"/>
      <c r="I153" s="190"/>
      <c r="J153" s="235"/>
      <c r="K153" s="190"/>
    </row>
    <row r="154" s="178" customFormat="1" spans="1:10">
      <c r="A154" s="184">
        <v>-902</v>
      </c>
      <c r="B154" s="146" t="s">
        <v>511</v>
      </c>
      <c r="C154" s="184" t="s">
        <v>512</v>
      </c>
      <c r="D154" s="184">
        <v>5</v>
      </c>
      <c r="E154" s="32">
        <v>0</v>
      </c>
      <c r="F154" s="32">
        <f t="shared" si="13"/>
        <v>0</v>
      </c>
      <c r="G154" s="211"/>
      <c r="J154" s="234"/>
    </row>
    <row r="155" s="181" customFormat="1" ht="25.5" spans="1:10">
      <c r="A155" s="194">
        <v>-903</v>
      </c>
      <c r="B155" s="146" t="s">
        <v>513</v>
      </c>
      <c r="C155" s="184" t="s">
        <v>388</v>
      </c>
      <c r="D155" s="184">
        <v>3</v>
      </c>
      <c r="E155" s="32">
        <v>0</v>
      </c>
      <c r="F155" s="32">
        <f t="shared" si="13"/>
        <v>0</v>
      </c>
      <c r="G155" s="211"/>
      <c r="H155" s="178"/>
      <c r="I155" s="178"/>
      <c r="J155" s="234"/>
    </row>
    <row r="156" s="181" customFormat="1" spans="1:10">
      <c r="A156" s="196"/>
      <c r="B156" s="146" t="s">
        <v>514</v>
      </c>
      <c r="C156" s="184" t="s">
        <v>86</v>
      </c>
      <c r="D156" s="184">
        <v>5</v>
      </c>
      <c r="E156" s="32">
        <v>0</v>
      </c>
      <c r="F156" s="32">
        <f t="shared" si="13"/>
        <v>0</v>
      </c>
      <c r="G156" s="211"/>
      <c r="H156" s="178"/>
      <c r="I156" s="178"/>
      <c r="J156" s="234"/>
    </row>
    <row r="157" s="181" customFormat="1" ht="51" spans="1:10">
      <c r="A157" s="196">
        <v>-904</v>
      </c>
      <c r="B157" s="158" t="s">
        <v>515</v>
      </c>
      <c r="C157" s="184" t="s">
        <v>396</v>
      </c>
      <c r="D157" s="184">
        <v>1</v>
      </c>
      <c r="E157" s="32">
        <v>0</v>
      </c>
      <c r="F157" s="32">
        <f t="shared" si="13"/>
        <v>0</v>
      </c>
      <c r="G157" s="22" t="s">
        <v>516</v>
      </c>
      <c r="H157" s="178"/>
      <c r="I157" s="178"/>
      <c r="J157" s="234"/>
    </row>
    <row r="158" s="178" customFormat="1" ht="36.65" customHeight="1" spans="1:10">
      <c r="A158" s="28" t="s">
        <v>517</v>
      </c>
      <c r="B158" s="229" t="s">
        <v>518</v>
      </c>
      <c r="C158" s="222"/>
      <c r="D158" s="222"/>
      <c r="E158" s="223"/>
      <c r="F158" s="186"/>
      <c r="G158" s="224"/>
      <c r="J158" s="234"/>
    </row>
    <row r="159" s="178" customFormat="1" ht="25.5" spans="1:10">
      <c r="A159" s="11">
        <v>-1001</v>
      </c>
      <c r="B159" s="146" t="s">
        <v>519</v>
      </c>
      <c r="C159" s="184" t="s">
        <v>321</v>
      </c>
      <c r="D159" s="184">
        <v>400</v>
      </c>
      <c r="E159" s="32">
        <v>0</v>
      </c>
      <c r="F159" s="32">
        <f t="shared" ref="F159:F161" si="14">E159*D159</f>
        <v>0</v>
      </c>
      <c r="G159" s="211"/>
      <c r="J159" s="234"/>
    </row>
    <row r="160" s="178" customFormat="1" spans="1:10">
      <c r="A160" s="230"/>
      <c r="B160" s="146" t="s">
        <v>520</v>
      </c>
      <c r="C160" s="184" t="s">
        <v>316</v>
      </c>
      <c r="D160" s="184">
        <v>70</v>
      </c>
      <c r="E160" s="32">
        <v>0</v>
      </c>
      <c r="F160" s="32">
        <f t="shared" si="14"/>
        <v>0</v>
      </c>
      <c r="G160" s="28"/>
      <c r="J160" s="234"/>
    </row>
    <row r="161" s="178" customFormat="1" spans="1:10">
      <c r="A161" s="15"/>
      <c r="B161" s="146" t="s">
        <v>521</v>
      </c>
      <c r="C161" s="184" t="s">
        <v>281</v>
      </c>
      <c r="D161" s="184">
        <v>70</v>
      </c>
      <c r="E161" s="32">
        <v>0</v>
      </c>
      <c r="F161" s="32">
        <f t="shared" si="14"/>
        <v>0</v>
      </c>
      <c r="G161" s="231"/>
      <c r="J161" s="234"/>
    </row>
    <row r="162" s="178" customFormat="1" ht="25.5" spans="1:10">
      <c r="A162" s="11">
        <v>-1002</v>
      </c>
      <c r="B162" s="183" t="s">
        <v>522</v>
      </c>
      <c r="C162" s="184"/>
      <c r="D162" s="184"/>
      <c r="E162" s="185"/>
      <c r="F162" s="186"/>
      <c r="G162" s="211"/>
      <c r="J162" s="234"/>
    </row>
    <row r="163" s="178" customFormat="1" spans="1:10">
      <c r="A163" s="230"/>
      <c r="B163" s="146" t="s">
        <v>523</v>
      </c>
      <c r="C163" s="184" t="s">
        <v>65</v>
      </c>
      <c r="D163" s="184">
        <v>100</v>
      </c>
      <c r="E163" s="32">
        <v>0</v>
      </c>
      <c r="F163" s="32">
        <f t="shared" ref="F163:F172" si="15">E163*D163</f>
        <v>0</v>
      </c>
      <c r="G163" s="211"/>
      <c r="J163" s="234"/>
    </row>
    <row r="164" s="178" customFormat="1" spans="1:10">
      <c r="A164" s="230"/>
      <c r="B164" s="146" t="s">
        <v>524</v>
      </c>
      <c r="C164" s="184" t="s">
        <v>316</v>
      </c>
      <c r="D164" s="184">
        <v>36</v>
      </c>
      <c r="E164" s="32">
        <v>0</v>
      </c>
      <c r="F164" s="32">
        <f t="shared" si="15"/>
        <v>0</v>
      </c>
      <c r="G164" s="211"/>
      <c r="J164" s="234"/>
    </row>
    <row r="165" s="178" customFormat="1" spans="1:10">
      <c r="A165" s="230"/>
      <c r="B165" s="146" t="s">
        <v>521</v>
      </c>
      <c r="C165" s="184" t="s">
        <v>281</v>
      </c>
      <c r="D165" s="184">
        <v>24</v>
      </c>
      <c r="E165" s="32">
        <v>0</v>
      </c>
      <c r="F165" s="32">
        <f t="shared" si="15"/>
        <v>0</v>
      </c>
      <c r="G165" s="211"/>
      <c r="J165" s="234"/>
    </row>
    <row r="166" s="178" customFormat="1" spans="1:10">
      <c r="A166" s="15"/>
      <c r="B166" s="146" t="s">
        <v>525</v>
      </c>
      <c r="C166" s="184" t="s">
        <v>164</v>
      </c>
      <c r="D166" s="184">
        <v>1</v>
      </c>
      <c r="E166" s="32">
        <v>0</v>
      </c>
      <c r="F166" s="32">
        <f t="shared" si="15"/>
        <v>0</v>
      </c>
      <c r="G166" s="211"/>
      <c r="J166" s="234"/>
    </row>
    <row r="167" s="178" customFormat="1" ht="38.25" spans="1:10">
      <c r="A167" s="230">
        <v>-1003</v>
      </c>
      <c r="B167" s="146" t="s">
        <v>526</v>
      </c>
      <c r="C167" s="184" t="s">
        <v>65</v>
      </c>
      <c r="D167" s="184">
        <v>50</v>
      </c>
      <c r="E167" s="32">
        <v>0</v>
      </c>
      <c r="F167" s="32">
        <f t="shared" si="15"/>
        <v>0</v>
      </c>
      <c r="G167" s="211"/>
      <c r="J167" s="234"/>
    </row>
    <row r="168" s="178" customFormat="1" ht="25.5" spans="1:10">
      <c r="A168" s="11">
        <v>-1004</v>
      </c>
      <c r="B168" s="146" t="s">
        <v>527</v>
      </c>
      <c r="C168" s="184" t="s">
        <v>86</v>
      </c>
      <c r="D168" s="184">
        <v>6</v>
      </c>
      <c r="E168" s="32">
        <v>0</v>
      </c>
      <c r="F168" s="32">
        <f t="shared" si="15"/>
        <v>0</v>
      </c>
      <c r="G168" s="231"/>
      <c r="J168" s="234"/>
    </row>
    <row r="169" s="178" customFormat="1" ht="25.5" spans="1:10">
      <c r="A169" s="11">
        <v>-1005</v>
      </c>
      <c r="B169" s="146" t="s">
        <v>528</v>
      </c>
      <c r="C169" s="184" t="s">
        <v>362</v>
      </c>
      <c r="D169" s="184">
        <v>1</v>
      </c>
      <c r="E169" s="32">
        <v>0</v>
      </c>
      <c r="F169" s="32">
        <f t="shared" si="15"/>
        <v>0</v>
      </c>
      <c r="G169" s="231"/>
      <c r="J169" s="234"/>
    </row>
    <row r="170" s="178" customFormat="1" spans="1:10">
      <c r="A170" s="15"/>
      <c r="B170" s="146" t="s">
        <v>529</v>
      </c>
      <c r="C170" s="184" t="s">
        <v>362</v>
      </c>
      <c r="D170" s="184">
        <v>1</v>
      </c>
      <c r="E170" s="32">
        <v>0</v>
      </c>
      <c r="F170" s="32">
        <f t="shared" si="15"/>
        <v>0</v>
      </c>
      <c r="G170" s="231"/>
      <c r="J170" s="234"/>
    </row>
    <row r="171" s="178" customFormat="1" spans="1:10">
      <c r="A171" s="28">
        <v>-1006</v>
      </c>
      <c r="B171" s="81" t="s">
        <v>530</v>
      </c>
      <c r="C171" s="184" t="s">
        <v>316</v>
      </c>
      <c r="D171" s="184">
        <v>3</v>
      </c>
      <c r="E171" s="32">
        <v>0</v>
      </c>
      <c r="F171" s="32">
        <f t="shared" si="15"/>
        <v>0</v>
      </c>
      <c r="G171" s="211"/>
      <c r="J171" s="234"/>
    </row>
    <row r="172" s="178" customFormat="1" ht="33" spans="1:10">
      <c r="A172" s="28">
        <v>-1007</v>
      </c>
      <c r="B172" s="146" t="s">
        <v>531</v>
      </c>
      <c r="C172" s="184" t="s">
        <v>532</v>
      </c>
      <c r="D172" s="184">
        <v>2</v>
      </c>
      <c r="E172" s="32">
        <v>0</v>
      </c>
      <c r="F172" s="32">
        <f t="shared" si="15"/>
        <v>0</v>
      </c>
      <c r="G172" s="231"/>
      <c r="J172" s="234"/>
    </row>
    <row r="173" s="178" customFormat="1" ht="51" spans="1:7">
      <c r="A173" s="230">
        <v>-1008</v>
      </c>
      <c r="B173" s="232" t="s">
        <v>533</v>
      </c>
      <c r="C173" s="27"/>
      <c r="D173" s="27"/>
      <c r="E173" s="185"/>
      <c r="F173" s="186"/>
      <c r="G173" s="22"/>
    </row>
    <row r="174" s="178" customFormat="1" spans="1:7">
      <c r="A174" s="230"/>
      <c r="B174" s="81" t="s">
        <v>534</v>
      </c>
      <c r="C174" s="184" t="s">
        <v>314</v>
      </c>
      <c r="D174" s="184">
        <v>30</v>
      </c>
      <c r="E174" s="32">
        <v>0</v>
      </c>
      <c r="F174" s="32">
        <f t="shared" ref="F174:F177" si="16">E174*D174</f>
        <v>0</v>
      </c>
      <c r="G174" s="22"/>
    </row>
    <row r="175" s="178" customFormat="1" spans="1:7">
      <c r="A175" s="230"/>
      <c r="B175" s="81" t="s">
        <v>535</v>
      </c>
      <c r="C175" s="184" t="s">
        <v>314</v>
      </c>
      <c r="D175" s="184">
        <v>30</v>
      </c>
      <c r="E175" s="32">
        <v>0</v>
      </c>
      <c r="F175" s="32">
        <f t="shared" si="16"/>
        <v>0</v>
      </c>
      <c r="G175" s="22"/>
    </row>
    <row r="176" s="178" customFormat="1" spans="1:7">
      <c r="A176" s="230"/>
      <c r="B176" s="81" t="s">
        <v>536</v>
      </c>
      <c r="C176" s="184" t="s">
        <v>314</v>
      </c>
      <c r="D176" s="184">
        <v>30</v>
      </c>
      <c r="E176" s="32">
        <v>0</v>
      </c>
      <c r="F176" s="32">
        <f t="shared" si="16"/>
        <v>0</v>
      </c>
      <c r="G176" s="22"/>
    </row>
    <row r="177" s="178" customFormat="1" spans="1:7">
      <c r="A177" s="15"/>
      <c r="B177" s="81" t="s">
        <v>537</v>
      </c>
      <c r="C177" s="184" t="s">
        <v>538</v>
      </c>
      <c r="D177" s="184">
        <v>3</v>
      </c>
      <c r="E177" s="32">
        <v>0</v>
      </c>
      <c r="F177" s="32">
        <f t="shared" si="16"/>
        <v>0</v>
      </c>
      <c r="G177" s="22" t="s">
        <v>539</v>
      </c>
    </row>
    <row r="178" s="178" customFormat="1" ht="25.5" spans="1:7">
      <c r="A178" s="11">
        <v>-1009</v>
      </c>
      <c r="B178" s="232" t="s">
        <v>540</v>
      </c>
      <c r="C178" s="28"/>
      <c r="D178" s="28"/>
      <c r="E178" s="185"/>
      <c r="F178" s="186"/>
      <c r="G178" s="211"/>
    </row>
    <row r="179" s="178" customFormat="1" spans="1:7">
      <c r="A179" s="230"/>
      <c r="B179" s="81" t="s">
        <v>541</v>
      </c>
      <c r="C179" s="184" t="s">
        <v>314</v>
      </c>
      <c r="D179" s="184">
        <v>4</v>
      </c>
      <c r="E179" s="32">
        <v>0</v>
      </c>
      <c r="F179" s="32">
        <f t="shared" ref="F179:F183" si="17">E179*D179</f>
        <v>0</v>
      </c>
      <c r="G179" s="211"/>
    </row>
    <row r="180" s="178" customFormat="1" spans="1:7">
      <c r="A180" s="230"/>
      <c r="B180" s="81" t="s">
        <v>524</v>
      </c>
      <c r="C180" s="184" t="s">
        <v>542</v>
      </c>
      <c r="D180" s="184">
        <v>8</v>
      </c>
      <c r="E180" s="32">
        <v>0</v>
      </c>
      <c r="F180" s="32">
        <f t="shared" si="17"/>
        <v>0</v>
      </c>
      <c r="G180" s="211"/>
    </row>
    <row r="181" s="178" customFormat="1" spans="1:7">
      <c r="A181" s="15"/>
      <c r="B181" s="81" t="s">
        <v>521</v>
      </c>
      <c r="C181" s="184" t="s">
        <v>281</v>
      </c>
      <c r="D181" s="184">
        <v>8</v>
      </c>
      <c r="E181" s="32">
        <v>0</v>
      </c>
      <c r="F181" s="32">
        <f t="shared" si="17"/>
        <v>0</v>
      </c>
      <c r="G181" s="211"/>
    </row>
    <row r="182" s="178" customFormat="1" ht="38.25" spans="1:7">
      <c r="A182" s="230">
        <v>-1010</v>
      </c>
      <c r="B182" s="81" t="s">
        <v>543</v>
      </c>
      <c r="C182" s="184" t="s">
        <v>314</v>
      </c>
      <c r="D182" s="184">
        <v>1</v>
      </c>
      <c r="E182" s="32">
        <v>0</v>
      </c>
      <c r="F182" s="32">
        <f t="shared" si="17"/>
        <v>0</v>
      </c>
      <c r="G182" s="211"/>
    </row>
    <row r="183" s="178" customFormat="1" ht="38.25" spans="1:7">
      <c r="A183" s="230">
        <v>-1011</v>
      </c>
      <c r="B183" s="81" t="s">
        <v>544</v>
      </c>
      <c r="C183" s="184" t="s">
        <v>86</v>
      </c>
      <c r="D183" s="184">
        <v>10</v>
      </c>
      <c r="E183" s="32">
        <v>0</v>
      </c>
      <c r="F183" s="32">
        <f t="shared" si="17"/>
        <v>0</v>
      </c>
      <c r="G183" s="211"/>
    </row>
    <row r="184" s="178" customFormat="1" ht="25.5" spans="1:7">
      <c r="A184" s="194">
        <v>-1012</v>
      </c>
      <c r="B184" s="183" t="s">
        <v>545</v>
      </c>
      <c r="C184" s="233"/>
      <c r="D184" s="233"/>
      <c r="E184" s="185"/>
      <c r="F184" s="186"/>
      <c r="G184" s="211"/>
    </row>
    <row r="185" s="178" customFormat="1" spans="1:7">
      <c r="A185" s="195"/>
      <c r="B185" s="146" t="s">
        <v>546</v>
      </c>
      <c r="C185" s="184" t="s">
        <v>314</v>
      </c>
      <c r="D185" s="184">
        <v>4</v>
      </c>
      <c r="E185" s="32">
        <v>0</v>
      </c>
      <c r="F185" s="32">
        <f t="shared" ref="F185:F195" si="18">E185*D185</f>
        <v>0</v>
      </c>
      <c r="G185" s="211"/>
    </row>
    <row r="186" s="178" customFormat="1" spans="1:7">
      <c r="A186" s="195"/>
      <c r="B186" s="146" t="s">
        <v>547</v>
      </c>
      <c r="C186" s="184" t="s">
        <v>316</v>
      </c>
      <c r="D186" s="184">
        <v>8</v>
      </c>
      <c r="E186" s="32">
        <v>0</v>
      </c>
      <c r="F186" s="32">
        <f t="shared" si="18"/>
        <v>0</v>
      </c>
      <c r="G186" s="211"/>
    </row>
    <row r="187" s="178" customFormat="1" spans="1:7">
      <c r="A187" s="196"/>
      <c r="B187" s="146" t="s">
        <v>548</v>
      </c>
      <c r="C187" s="184" t="s">
        <v>281</v>
      </c>
      <c r="D187" s="184">
        <v>8</v>
      </c>
      <c r="E187" s="32">
        <v>0</v>
      </c>
      <c r="F187" s="32">
        <f t="shared" si="18"/>
        <v>0</v>
      </c>
      <c r="G187" s="211"/>
    </row>
    <row r="188" s="178" customFormat="1" ht="25.5" spans="1:7">
      <c r="A188" s="194">
        <v>-1013</v>
      </c>
      <c r="B188" s="81" t="s">
        <v>549</v>
      </c>
      <c r="C188" s="184" t="s">
        <v>316</v>
      </c>
      <c r="D188" s="184">
        <v>8</v>
      </c>
      <c r="E188" s="32">
        <v>0</v>
      </c>
      <c r="F188" s="32">
        <f t="shared" si="18"/>
        <v>0</v>
      </c>
      <c r="G188" s="211"/>
    </row>
    <row r="189" s="178" customFormat="1" ht="25.5" spans="1:7">
      <c r="A189" s="195"/>
      <c r="B189" s="81" t="s">
        <v>550</v>
      </c>
      <c r="C189" s="184" t="s">
        <v>316</v>
      </c>
      <c r="D189" s="184">
        <v>8</v>
      </c>
      <c r="E189" s="32">
        <v>0</v>
      </c>
      <c r="F189" s="32">
        <f t="shared" si="18"/>
        <v>0</v>
      </c>
      <c r="G189" s="211"/>
    </row>
    <row r="190" s="178" customFormat="1" ht="25.5" spans="1:7">
      <c r="A190" s="195"/>
      <c r="B190" s="81" t="s">
        <v>551</v>
      </c>
      <c r="C190" s="184" t="s">
        <v>316</v>
      </c>
      <c r="D190" s="184">
        <v>16</v>
      </c>
      <c r="E190" s="32">
        <v>0</v>
      </c>
      <c r="F190" s="32">
        <f t="shared" si="18"/>
        <v>0</v>
      </c>
      <c r="G190" s="211"/>
    </row>
    <row r="191" s="178" customFormat="1" spans="1:7">
      <c r="A191" s="196">
        <v>-1014</v>
      </c>
      <c r="B191" s="81" t="s">
        <v>552</v>
      </c>
      <c r="C191" s="184" t="s">
        <v>86</v>
      </c>
      <c r="D191" s="184">
        <v>6</v>
      </c>
      <c r="E191" s="32">
        <v>0</v>
      </c>
      <c r="F191" s="32">
        <f t="shared" si="18"/>
        <v>0</v>
      </c>
      <c r="G191" s="211"/>
    </row>
    <row r="192" s="178" customFormat="1" ht="25.5" spans="1:7">
      <c r="A192" s="194">
        <v>-1015</v>
      </c>
      <c r="B192" s="81" t="s">
        <v>553</v>
      </c>
      <c r="C192" s="184" t="s">
        <v>396</v>
      </c>
      <c r="D192" s="184">
        <v>6</v>
      </c>
      <c r="E192" s="32">
        <v>0</v>
      </c>
      <c r="F192" s="32">
        <f t="shared" si="18"/>
        <v>0</v>
      </c>
      <c r="G192" s="211"/>
    </row>
    <row r="193" s="178" customFormat="1" spans="1:7">
      <c r="A193" s="195"/>
      <c r="B193" s="81" t="s">
        <v>554</v>
      </c>
      <c r="C193" s="184" t="s">
        <v>281</v>
      </c>
      <c r="D193" s="184">
        <v>60</v>
      </c>
      <c r="E193" s="32">
        <v>0</v>
      </c>
      <c r="F193" s="32">
        <f t="shared" si="18"/>
        <v>0</v>
      </c>
      <c r="G193" s="211"/>
    </row>
    <row r="194" s="178" customFormat="1" spans="1:7">
      <c r="A194" s="196"/>
      <c r="B194" s="81" t="s">
        <v>555</v>
      </c>
      <c r="C194" s="184" t="s">
        <v>281</v>
      </c>
      <c r="D194" s="184">
        <v>16</v>
      </c>
      <c r="E194" s="32">
        <v>0</v>
      </c>
      <c r="F194" s="32">
        <f t="shared" si="18"/>
        <v>0</v>
      </c>
      <c r="G194" s="211"/>
    </row>
    <row r="195" s="178" customFormat="1" ht="38.25" spans="1:7">
      <c r="A195" s="196">
        <v>-1016</v>
      </c>
      <c r="B195" s="38" t="s">
        <v>556</v>
      </c>
      <c r="C195" s="184" t="s">
        <v>211</v>
      </c>
      <c r="D195" s="184">
        <v>1</v>
      </c>
      <c r="E195" s="32">
        <v>0</v>
      </c>
      <c r="F195" s="32">
        <f t="shared" si="18"/>
        <v>0</v>
      </c>
      <c r="G195" s="211"/>
    </row>
    <row r="196" s="178" customFormat="1" ht="25.5" spans="1:7">
      <c r="A196" s="194">
        <v>-1017</v>
      </c>
      <c r="B196" s="183" t="s">
        <v>557</v>
      </c>
      <c r="C196" s="184"/>
      <c r="D196" s="184"/>
      <c r="E196" s="185"/>
      <c r="F196" s="186"/>
      <c r="G196" s="211"/>
    </row>
    <row r="197" s="178" customFormat="1" spans="1:7">
      <c r="A197" s="195"/>
      <c r="B197" s="81" t="s">
        <v>558</v>
      </c>
      <c r="C197" s="184" t="s">
        <v>86</v>
      </c>
      <c r="D197" s="184">
        <v>15</v>
      </c>
      <c r="E197" s="32">
        <v>0</v>
      </c>
      <c r="F197" s="32">
        <f t="shared" ref="F197:F204" si="19">E197*D197</f>
        <v>0</v>
      </c>
      <c r="G197" s="211"/>
    </row>
    <row r="198" s="178" customFormat="1" spans="1:7">
      <c r="A198" s="195"/>
      <c r="B198" s="81" t="s">
        <v>559</v>
      </c>
      <c r="C198" s="184" t="s">
        <v>86</v>
      </c>
      <c r="D198" s="184">
        <v>12</v>
      </c>
      <c r="E198" s="32">
        <v>0</v>
      </c>
      <c r="F198" s="32">
        <f t="shared" si="19"/>
        <v>0</v>
      </c>
      <c r="G198" s="211"/>
    </row>
    <row r="199" s="178" customFormat="1" spans="1:7">
      <c r="A199" s="195"/>
      <c r="B199" s="81" t="s">
        <v>560</v>
      </c>
      <c r="C199" s="184" t="s">
        <v>242</v>
      </c>
      <c r="D199" s="184">
        <v>10</v>
      </c>
      <c r="E199" s="32">
        <v>0</v>
      </c>
      <c r="F199" s="32">
        <f t="shared" si="19"/>
        <v>0</v>
      </c>
      <c r="G199" s="211"/>
    </row>
    <row r="200" s="178" customFormat="1" spans="1:7">
      <c r="A200" s="196"/>
      <c r="B200" s="81" t="s">
        <v>561</v>
      </c>
      <c r="C200" s="184" t="s">
        <v>484</v>
      </c>
      <c r="D200" s="184">
        <v>96</v>
      </c>
      <c r="E200" s="32">
        <v>0</v>
      </c>
      <c r="F200" s="32">
        <f t="shared" si="19"/>
        <v>0</v>
      </c>
      <c r="G200" s="211"/>
    </row>
    <row r="201" ht="51" spans="1:7">
      <c r="A201" s="194">
        <v>-1017</v>
      </c>
      <c r="B201" s="81" t="s">
        <v>562</v>
      </c>
      <c r="C201" s="184" t="s">
        <v>211</v>
      </c>
      <c r="D201" s="184">
        <v>1</v>
      </c>
      <c r="E201" s="32">
        <v>0</v>
      </c>
      <c r="F201" s="32">
        <f t="shared" si="19"/>
        <v>0</v>
      </c>
      <c r="G201" s="211"/>
    </row>
    <row r="202" ht="25.5" spans="1:7">
      <c r="A202" s="196"/>
      <c r="B202" s="81" t="s">
        <v>563</v>
      </c>
      <c r="C202" s="184" t="s">
        <v>164</v>
      </c>
      <c r="D202" s="184">
        <v>1</v>
      </c>
      <c r="E202" s="32">
        <v>0</v>
      </c>
      <c r="F202" s="32">
        <f t="shared" si="19"/>
        <v>0</v>
      </c>
      <c r="G202" s="211"/>
    </row>
    <row r="203" ht="13.5" spans="1:7">
      <c r="A203" s="194">
        <v>-1018</v>
      </c>
      <c r="B203" s="81" t="s">
        <v>564</v>
      </c>
      <c r="C203" s="184" t="s">
        <v>362</v>
      </c>
      <c r="D203" s="184">
        <v>200</v>
      </c>
      <c r="E203" s="32">
        <v>0</v>
      </c>
      <c r="F203" s="32">
        <f t="shared" si="19"/>
        <v>0</v>
      </c>
      <c r="G203" s="211"/>
    </row>
    <row r="204" ht="13.5" spans="1:7">
      <c r="A204" s="196"/>
      <c r="B204" s="81" t="s">
        <v>565</v>
      </c>
      <c r="C204" s="184" t="s">
        <v>321</v>
      </c>
      <c r="D204" s="184">
        <v>5000</v>
      </c>
      <c r="E204" s="32">
        <v>0</v>
      </c>
      <c r="F204" s="32">
        <f t="shared" si="19"/>
        <v>0</v>
      </c>
      <c r="G204" s="211"/>
    </row>
    <row r="205" ht="23" customHeight="1" spans="1:10">
      <c r="A205" s="236" t="s">
        <v>566</v>
      </c>
      <c r="B205" s="236"/>
      <c r="C205" s="237"/>
      <c r="D205" s="237"/>
      <c r="E205" s="238"/>
      <c r="F205" s="239">
        <f>SUM(F6:F204)</f>
        <v>0</v>
      </c>
      <c r="G205" s="224"/>
      <c r="J205" s="93"/>
    </row>
  </sheetData>
  <sheetProtection password="D79E" sheet="1" objects="1"/>
  <protectedRanges>
    <protectedRange sqref="E6:E204" name="区域2"/>
  </protectedRanges>
  <mergeCells count="43">
    <mergeCell ref="A1:G1"/>
    <mergeCell ref="A2:G2"/>
    <mergeCell ref="A205:B205"/>
    <mergeCell ref="A3:A4"/>
    <mergeCell ref="A6:A9"/>
    <mergeCell ref="A10:A14"/>
    <mergeCell ref="A17:A18"/>
    <mergeCell ref="A21:A24"/>
    <mergeCell ref="A25:A26"/>
    <mergeCell ref="A28:A29"/>
    <mergeCell ref="A31:A32"/>
    <mergeCell ref="A35:A39"/>
    <mergeCell ref="A40:A50"/>
    <mergeCell ref="A51:A61"/>
    <mergeCell ref="A62:A72"/>
    <mergeCell ref="A73:A76"/>
    <mergeCell ref="A77:A78"/>
    <mergeCell ref="A79:A82"/>
    <mergeCell ref="A86:A89"/>
    <mergeCell ref="A90:A98"/>
    <mergeCell ref="A101:A104"/>
    <mergeCell ref="A106:A110"/>
    <mergeCell ref="A113:A115"/>
    <mergeCell ref="A119:A121"/>
    <mergeCell ref="A124:A129"/>
    <mergeCell ref="A147:A148"/>
    <mergeCell ref="A155:A156"/>
    <mergeCell ref="A159:A161"/>
    <mergeCell ref="A162:A166"/>
    <mergeCell ref="A169:A170"/>
    <mergeCell ref="A173:A177"/>
    <mergeCell ref="A178:A181"/>
    <mergeCell ref="A184:A187"/>
    <mergeCell ref="A188:A190"/>
    <mergeCell ref="A192:A194"/>
    <mergeCell ref="A196:A200"/>
    <mergeCell ref="A201:A202"/>
    <mergeCell ref="A203:A204"/>
    <mergeCell ref="C3:C4"/>
    <mergeCell ref="D3:D4"/>
    <mergeCell ref="E3:E4"/>
    <mergeCell ref="F3:F4"/>
    <mergeCell ref="G3:G4"/>
  </mergeCells>
  <dataValidations count="1">
    <dataValidation type="list" allowBlank="1" showInputMessage="1" sqref="F5 F19 F34 F40 F51 F62 F79 F100 F113 F116 F119 F131 F145 F152 F158 F162 F173 F178 F184 F196 F105:F106">
      <formula1>"上浮,下浮"</formula1>
    </dataValidation>
  </dataValidations>
  <pageMargins left="0.708661417322835" right="0.708661417322835" top="0.748031496062992" bottom="0.748031496062992" header="0.31496062992126" footer="0.31496062992126"/>
  <pageSetup paperSize="9" scale="80"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39"/>
  <sheetViews>
    <sheetView topLeftCell="A97" workbookViewId="0">
      <selection activeCell="E126" sqref="E126"/>
    </sheetView>
  </sheetViews>
  <sheetFormatPr defaultColWidth="9" defaultRowHeight="13.5"/>
  <cols>
    <col min="1" max="1" width="7.26666666666667" customWidth="1"/>
    <col min="2" max="2" width="40" customWidth="1"/>
    <col min="3" max="4" width="7.18333333333333" customWidth="1"/>
    <col min="5" max="5" width="8.81666666666667" style="1" customWidth="1"/>
    <col min="6" max="6" width="12.2666666666667" style="1" customWidth="1"/>
    <col min="7" max="7" width="10.6333333333333" customWidth="1"/>
    <col min="9" max="9" width="9" style="95"/>
  </cols>
  <sheetData>
    <row r="1" ht="29.25" spans="1:7">
      <c r="A1" s="50" t="s">
        <v>205</v>
      </c>
      <c r="B1" s="50"/>
      <c r="C1" s="50"/>
      <c r="D1" s="50"/>
      <c r="E1" s="50"/>
      <c r="F1" s="50"/>
      <c r="G1" s="50"/>
    </row>
    <row r="2" ht="51" customHeight="1" spans="1:7">
      <c r="A2" s="4" t="s">
        <v>567</v>
      </c>
      <c r="B2" s="4"/>
      <c r="C2" s="4"/>
      <c r="D2" s="4"/>
      <c r="E2" s="4"/>
      <c r="F2" s="4"/>
      <c r="G2" s="4"/>
    </row>
    <row r="3" ht="20.25" customHeight="1" spans="1:7">
      <c r="A3" s="96" t="s">
        <v>258</v>
      </c>
      <c r="B3" s="97" t="s">
        <v>194</v>
      </c>
      <c r="C3" s="28" t="s">
        <v>59</v>
      </c>
      <c r="D3" s="28" t="s">
        <v>208</v>
      </c>
      <c r="E3" s="29" t="s">
        <v>60</v>
      </c>
      <c r="F3" s="29" t="s">
        <v>209</v>
      </c>
      <c r="G3" s="28" t="s">
        <v>61</v>
      </c>
    </row>
    <row r="4" ht="54.75" customHeight="1" spans="1:10">
      <c r="A4" s="98"/>
      <c r="B4" s="14" t="s">
        <v>259</v>
      </c>
      <c r="C4" s="28"/>
      <c r="D4" s="28"/>
      <c r="E4" s="29"/>
      <c r="F4" s="29"/>
      <c r="G4" s="28"/>
      <c r="I4" s="47"/>
      <c r="J4" s="47"/>
    </row>
    <row r="5" ht="29.4" customHeight="1" spans="1:7">
      <c r="A5" s="99" t="s">
        <v>568</v>
      </c>
      <c r="B5" s="100" t="s">
        <v>569</v>
      </c>
      <c r="C5" s="101"/>
      <c r="D5" s="101"/>
      <c r="E5" s="102"/>
      <c r="F5" s="103"/>
      <c r="G5" s="104"/>
    </row>
    <row r="6" ht="25.5" spans="1:7">
      <c r="A6" s="74">
        <v>-101</v>
      </c>
      <c r="B6" s="105" t="s">
        <v>570</v>
      </c>
      <c r="C6" s="67" t="s">
        <v>396</v>
      </c>
      <c r="D6" s="67">
        <v>6</v>
      </c>
      <c r="E6" s="106">
        <v>0</v>
      </c>
      <c r="F6" s="106">
        <f t="shared" ref="F6:F13" si="0">D6*E6</f>
        <v>0</v>
      </c>
      <c r="G6" s="104"/>
    </row>
    <row r="7" ht="25.5" spans="1:7">
      <c r="A7" s="74">
        <v>-102</v>
      </c>
      <c r="B7" s="105" t="s">
        <v>571</v>
      </c>
      <c r="C7" s="67" t="s">
        <v>572</v>
      </c>
      <c r="D7" s="67">
        <v>7</v>
      </c>
      <c r="E7" s="106">
        <v>0</v>
      </c>
      <c r="F7" s="106">
        <f t="shared" si="0"/>
        <v>0</v>
      </c>
      <c r="G7" s="104"/>
    </row>
    <row r="8" ht="38.25" spans="1:7">
      <c r="A8" s="74">
        <v>-103</v>
      </c>
      <c r="B8" s="105" t="s">
        <v>573</v>
      </c>
      <c r="C8" s="67" t="s">
        <v>574</v>
      </c>
      <c r="D8" s="67">
        <v>2</v>
      </c>
      <c r="E8" s="106">
        <v>0</v>
      </c>
      <c r="F8" s="106">
        <f t="shared" si="0"/>
        <v>0</v>
      </c>
      <c r="G8" s="107"/>
    </row>
    <row r="9" ht="38.25" spans="1:7">
      <c r="A9" s="74">
        <v>-104</v>
      </c>
      <c r="B9" s="105" t="s">
        <v>575</v>
      </c>
      <c r="C9" s="67" t="s">
        <v>574</v>
      </c>
      <c r="D9" s="67">
        <v>2</v>
      </c>
      <c r="E9" s="106">
        <v>0</v>
      </c>
      <c r="F9" s="106">
        <f t="shared" si="0"/>
        <v>0</v>
      </c>
      <c r="G9" s="107"/>
    </row>
    <row r="10" ht="45" customHeight="1" spans="1:7">
      <c r="A10" s="74">
        <v>-105</v>
      </c>
      <c r="B10" s="108" t="s">
        <v>576</v>
      </c>
      <c r="C10" s="67" t="s">
        <v>214</v>
      </c>
      <c r="D10" s="67">
        <v>2</v>
      </c>
      <c r="E10" s="106">
        <v>0</v>
      </c>
      <c r="F10" s="106">
        <f t="shared" si="0"/>
        <v>0</v>
      </c>
      <c r="G10" s="107"/>
    </row>
    <row r="11" ht="59.4" customHeight="1" spans="1:7">
      <c r="A11" s="109">
        <v>-106</v>
      </c>
      <c r="B11" s="108" t="s">
        <v>577</v>
      </c>
      <c r="C11" s="67" t="s">
        <v>572</v>
      </c>
      <c r="D11" s="67">
        <v>3</v>
      </c>
      <c r="E11" s="106">
        <v>0</v>
      </c>
      <c r="F11" s="106">
        <f t="shared" si="0"/>
        <v>0</v>
      </c>
      <c r="G11" s="107"/>
    </row>
    <row r="12" ht="63.75" spans="1:7">
      <c r="A12" s="109">
        <v>-107</v>
      </c>
      <c r="B12" s="108" t="s">
        <v>578</v>
      </c>
      <c r="C12" s="67" t="s">
        <v>164</v>
      </c>
      <c r="D12" s="67">
        <v>2</v>
      </c>
      <c r="E12" s="106">
        <v>0</v>
      </c>
      <c r="F12" s="106">
        <f t="shared" si="0"/>
        <v>0</v>
      </c>
      <c r="G12" s="22" t="s">
        <v>579</v>
      </c>
    </row>
    <row r="13" spans="1:7">
      <c r="A13" s="109">
        <v>-108</v>
      </c>
      <c r="B13" s="108" t="s">
        <v>580</v>
      </c>
      <c r="C13" s="67" t="s">
        <v>211</v>
      </c>
      <c r="D13" s="67">
        <v>1</v>
      </c>
      <c r="E13" s="106">
        <v>0</v>
      </c>
      <c r="F13" s="106">
        <f t="shared" si="0"/>
        <v>0</v>
      </c>
      <c r="G13" s="107"/>
    </row>
    <row r="14" ht="38.4" customHeight="1" spans="1:7">
      <c r="A14" s="110" t="s">
        <v>581</v>
      </c>
      <c r="B14" s="111" t="s">
        <v>582</v>
      </c>
      <c r="C14" s="112"/>
      <c r="D14" s="113"/>
      <c r="E14" s="114"/>
      <c r="F14" s="103"/>
      <c r="G14" s="107"/>
    </row>
    <row r="15" ht="38.4" customHeight="1" spans="1:10">
      <c r="A15" s="72">
        <v>-201</v>
      </c>
      <c r="B15" s="115" t="s">
        <v>583</v>
      </c>
      <c r="C15" s="116" t="s">
        <v>211</v>
      </c>
      <c r="D15" s="116">
        <v>1</v>
      </c>
      <c r="E15" s="106">
        <v>0</v>
      </c>
      <c r="F15" s="106">
        <f t="shared" ref="F15:F19" si="1">D15*E15</f>
        <v>0</v>
      </c>
      <c r="G15" s="107"/>
      <c r="H15" s="93"/>
      <c r="I15" s="150"/>
      <c r="J15" s="93"/>
    </row>
    <row r="16" ht="23" customHeight="1" spans="1:10">
      <c r="A16" s="72">
        <v>-202</v>
      </c>
      <c r="B16" s="117" t="s">
        <v>584</v>
      </c>
      <c r="C16" s="67" t="s">
        <v>109</v>
      </c>
      <c r="D16" s="67">
        <v>4</v>
      </c>
      <c r="E16" s="106">
        <v>0</v>
      </c>
      <c r="F16" s="106">
        <f t="shared" si="1"/>
        <v>0</v>
      </c>
      <c r="G16" s="107"/>
      <c r="J16" s="93"/>
    </row>
    <row r="17" ht="37.25" customHeight="1" spans="1:10">
      <c r="A17" s="72">
        <v>-203</v>
      </c>
      <c r="B17" s="115" t="s">
        <v>585</v>
      </c>
      <c r="C17" s="116" t="s">
        <v>211</v>
      </c>
      <c r="D17" s="116">
        <v>1</v>
      </c>
      <c r="E17" s="106">
        <v>0</v>
      </c>
      <c r="F17" s="106">
        <f t="shared" si="1"/>
        <v>0</v>
      </c>
      <c r="G17" s="107"/>
      <c r="H17" s="93"/>
      <c r="I17" s="150"/>
      <c r="J17" s="93"/>
    </row>
    <row r="18" ht="44" customHeight="1" spans="1:7">
      <c r="A18" s="72">
        <v>-204</v>
      </c>
      <c r="B18" s="69" t="s">
        <v>586</v>
      </c>
      <c r="C18" s="67" t="s">
        <v>109</v>
      </c>
      <c r="D18" s="67">
        <v>6</v>
      </c>
      <c r="E18" s="106">
        <v>0</v>
      </c>
      <c r="F18" s="106">
        <f t="shared" si="1"/>
        <v>0</v>
      </c>
      <c r="G18" s="118"/>
    </row>
    <row r="19" ht="38.25" spans="1:7">
      <c r="A19" s="72">
        <v>-205</v>
      </c>
      <c r="B19" s="108" t="s">
        <v>587</v>
      </c>
      <c r="C19" s="67" t="s">
        <v>211</v>
      </c>
      <c r="D19" s="67">
        <v>1</v>
      </c>
      <c r="E19" s="106">
        <v>0</v>
      </c>
      <c r="F19" s="106">
        <f t="shared" si="1"/>
        <v>0</v>
      </c>
      <c r="G19" s="107"/>
    </row>
    <row r="20" ht="25.5" spans="1:7">
      <c r="A20" s="72">
        <v>-206</v>
      </c>
      <c r="B20" s="119" t="s">
        <v>588</v>
      </c>
      <c r="C20" s="72"/>
      <c r="D20" s="120"/>
      <c r="E20" s="114"/>
      <c r="F20" s="103"/>
      <c r="G20" s="107"/>
    </row>
    <row r="21" spans="1:7">
      <c r="A21" s="72"/>
      <c r="B21" s="105" t="s">
        <v>589</v>
      </c>
      <c r="C21" s="67" t="s">
        <v>109</v>
      </c>
      <c r="D21" s="67">
        <v>2</v>
      </c>
      <c r="E21" s="106">
        <v>0</v>
      </c>
      <c r="F21" s="106">
        <f t="shared" ref="F21:F27" si="2">D21*E21</f>
        <v>0</v>
      </c>
      <c r="G21" s="107"/>
    </row>
    <row r="22" spans="1:7">
      <c r="A22" s="72"/>
      <c r="B22" s="105" t="s">
        <v>590</v>
      </c>
      <c r="C22" s="67" t="s">
        <v>109</v>
      </c>
      <c r="D22" s="67">
        <v>1</v>
      </c>
      <c r="E22" s="106">
        <v>0</v>
      </c>
      <c r="F22" s="106">
        <f t="shared" si="2"/>
        <v>0</v>
      </c>
      <c r="G22" s="107"/>
    </row>
    <row r="23" spans="1:7">
      <c r="A23" s="72"/>
      <c r="B23" s="105" t="s">
        <v>591</v>
      </c>
      <c r="C23" s="67" t="s">
        <v>109</v>
      </c>
      <c r="D23" s="67">
        <v>1</v>
      </c>
      <c r="E23" s="106">
        <v>0</v>
      </c>
      <c r="F23" s="106">
        <f t="shared" si="2"/>
        <v>0</v>
      </c>
      <c r="G23" s="22" t="s">
        <v>475</v>
      </c>
    </row>
    <row r="24" spans="1:7">
      <c r="A24" s="72"/>
      <c r="B24" s="105" t="s">
        <v>592</v>
      </c>
      <c r="C24" s="67" t="s">
        <v>109</v>
      </c>
      <c r="D24" s="67">
        <v>1</v>
      </c>
      <c r="E24" s="106">
        <v>0</v>
      </c>
      <c r="F24" s="106">
        <f t="shared" si="2"/>
        <v>0</v>
      </c>
      <c r="G24" s="107"/>
    </row>
    <row r="25" spans="1:7">
      <c r="A25" s="72"/>
      <c r="B25" s="105" t="s">
        <v>593</v>
      </c>
      <c r="C25" s="67" t="s">
        <v>109</v>
      </c>
      <c r="D25" s="67">
        <v>10</v>
      </c>
      <c r="E25" s="106">
        <v>0</v>
      </c>
      <c r="F25" s="106">
        <f t="shared" si="2"/>
        <v>0</v>
      </c>
      <c r="G25" s="107"/>
    </row>
    <row r="26" spans="1:7">
      <c r="A26" s="109">
        <v>-207</v>
      </c>
      <c r="B26" s="121" t="s">
        <v>594</v>
      </c>
      <c r="C26" s="67" t="s">
        <v>109</v>
      </c>
      <c r="D26" s="67">
        <v>2</v>
      </c>
      <c r="E26" s="106">
        <v>0</v>
      </c>
      <c r="F26" s="106">
        <f t="shared" si="2"/>
        <v>0</v>
      </c>
      <c r="G26" s="107"/>
    </row>
    <row r="27" ht="33" spans="1:10">
      <c r="A27" s="109">
        <v>-208</v>
      </c>
      <c r="B27" s="122" t="s">
        <v>595</v>
      </c>
      <c r="C27" s="116" t="s">
        <v>211</v>
      </c>
      <c r="D27" s="116">
        <v>1</v>
      </c>
      <c r="E27" s="106">
        <v>0</v>
      </c>
      <c r="F27" s="106">
        <f t="shared" si="2"/>
        <v>0</v>
      </c>
      <c r="G27" s="107"/>
      <c r="H27" s="93"/>
      <c r="I27" s="150"/>
      <c r="J27" s="93"/>
    </row>
    <row r="28" ht="49.5" spans="1:10">
      <c r="A28" s="110" t="s">
        <v>596</v>
      </c>
      <c r="B28" s="123" t="s">
        <v>597</v>
      </c>
      <c r="C28" s="124"/>
      <c r="D28" s="124"/>
      <c r="E28" s="114"/>
      <c r="F28" s="103"/>
      <c r="G28" s="118"/>
      <c r="J28" s="93"/>
    </row>
    <row r="29" ht="25.5" spans="1:10">
      <c r="A29" s="125">
        <v>-301</v>
      </c>
      <c r="B29" s="108" t="s">
        <v>598</v>
      </c>
      <c r="C29" s="67" t="s">
        <v>164</v>
      </c>
      <c r="D29" s="67">
        <v>2</v>
      </c>
      <c r="E29" s="106">
        <v>0</v>
      </c>
      <c r="F29" s="106">
        <f t="shared" ref="F29:F34" si="3">D29*E29</f>
        <v>0</v>
      </c>
      <c r="G29" s="107"/>
      <c r="J29" s="93"/>
    </row>
    <row r="30" ht="51" spans="1:10">
      <c r="A30" s="125">
        <v>-302</v>
      </c>
      <c r="B30" s="126" t="s">
        <v>599</v>
      </c>
      <c r="C30" s="116" t="s">
        <v>164</v>
      </c>
      <c r="D30" s="116">
        <v>1</v>
      </c>
      <c r="E30" s="106">
        <v>0</v>
      </c>
      <c r="F30" s="106">
        <f t="shared" si="3"/>
        <v>0</v>
      </c>
      <c r="G30" s="107"/>
      <c r="H30" s="93"/>
      <c r="I30" s="150"/>
      <c r="J30" s="93"/>
    </row>
    <row r="31" ht="25.5" spans="1:10">
      <c r="A31" s="127">
        <v>-303</v>
      </c>
      <c r="B31" s="108" t="s">
        <v>600</v>
      </c>
      <c r="C31" s="67" t="s">
        <v>164</v>
      </c>
      <c r="D31" s="67">
        <v>1</v>
      </c>
      <c r="E31" s="106">
        <v>0</v>
      </c>
      <c r="F31" s="106">
        <f t="shared" si="3"/>
        <v>0</v>
      </c>
      <c r="G31" s="107"/>
      <c r="J31" s="93"/>
    </row>
    <row r="32" spans="1:10">
      <c r="A32" s="128"/>
      <c r="B32" s="108" t="s">
        <v>601</v>
      </c>
      <c r="C32" s="67" t="s">
        <v>211</v>
      </c>
      <c r="D32" s="67">
        <v>1</v>
      </c>
      <c r="E32" s="106">
        <v>0</v>
      </c>
      <c r="F32" s="106">
        <f t="shared" si="3"/>
        <v>0</v>
      </c>
      <c r="G32" s="107"/>
      <c r="J32" s="93"/>
    </row>
    <row r="33" ht="51" spans="1:10">
      <c r="A33" s="128">
        <v>-304</v>
      </c>
      <c r="B33" s="108" t="s">
        <v>602</v>
      </c>
      <c r="C33" s="67" t="s">
        <v>164</v>
      </c>
      <c r="D33" s="67">
        <v>1</v>
      </c>
      <c r="E33" s="106">
        <v>0</v>
      </c>
      <c r="F33" s="106">
        <f t="shared" si="3"/>
        <v>0</v>
      </c>
      <c r="G33" s="107"/>
      <c r="J33" s="93"/>
    </row>
    <row r="34" ht="38.25" spans="1:10">
      <c r="A34" s="125">
        <v>-305</v>
      </c>
      <c r="B34" s="126" t="s">
        <v>603</v>
      </c>
      <c r="C34" s="116" t="s">
        <v>164</v>
      </c>
      <c r="D34" s="116">
        <v>1</v>
      </c>
      <c r="E34" s="106">
        <v>0</v>
      </c>
      <c r="F34" s="106">
        <f t="shared" si="3"/>
        <v>0</v>
      </c>
      <c r="G34" s="129" t="s">
        <v>604</v>
      </c>
      <c r="H34" s="93"/>
      <c r="I34" s="150"/>
      <c r="J34" s="93"/>
    </row>
    <row r="35" ht="24" customHeight="1" spans="1:10">
      <c r="A35" s="130" t="s">
        <v>605</v>
      </c>
      <c r="B35" s="131" t="s">
        <v>606</v>
      </c>
      <c r="C35" s="132"/>
      <c r="D35" s="132"/>
      <c r="E35" s="133"/>
      <c r="F35" s="103"/>
      <c r="G35" s="134"/>
      <c r="J35" s="93"/>
    </row>
    <row r="36" ht="51" spans="1:10">
      <c r="A36" s="135">
        <v>-401</v>
      </c>
      <c r="B36" s="108" t="s">
        <v>607</v>
      </c>
      <c r="C36" s="67" t="s">
        <v>164</v>
      </c>
      <c r="D36" s="67">
        <v>1</v>
      </c>
      <c r="E36" s="106">
        <v>0</v>
      </c>
      <c r="F36" s="106">
        <f t="shared" ref="F36:F48" si="4">D36*E36</f>
        <v>0</v>
      </c>
      <c r="G36" s="22" t="s">
        <v>317</v>
      </c>
      <c r="J36" s="93"/>
    </row>
    <row r="37" ht="51" spans="1:10">
      <c r="A37" s="135">
        <v>-402</v>
      </c>
      <c r="B37" s="126" t="s">
        <v>608</v>
      </c>
      <c r="C37" s="116" t="s">
        <v>164</v>
      </c>
      <c r="D37" s="116">
        <v>2</v>
      </c>
      <c r="E37" s="106">
        <v>0</v>
      </c>
      <c r="F37" s="106">
        <f t="shared" si="4"/>
        <v>0</v>
      </c>
      <c r="G37" s="85" t="s">
        <v>317</v>
      </c>
      <c r="H37" s="93"/>
      <c r="I37" s="150"/>
      <c r="J37" s="93"/>
    </row>
    <row r="38" spans="1:10">
      <c r="A38" s="136"/>
      <c r="B38" s="108" t="s">
        <v>609</v>
      </c>
      <c r="C38" s="67" t="s">
        <v>314</v>
      </c>
      <c r="D38" s="67">
        <v>1</v>
      </c>
      <c r="E38" s="106">
        <v>0</v>
      </c>
      <c r="F38" s="106">
        <f t="shared" si="4"/>
        <v>0</v>
      </c>
      <c r="G38" s="137"/>
      <c r="J38" s="93"/>
    </row>
    <row r="39" spans="1:10">
      <c r="A39" s="138"/>
      <c r="B39" s="126" t="s">
        <v>610</v>
      </c>
      <c r="C39" s="116" t="s">
        <v>281</v>
      </c>
      <c r="D39" s="116">
        <v>1</v>
      </c>
      <c r="E39" s="106">
        <v>0</v>
      </c>
      <c r="F39" s="106">
        <f t="shared" si="4"/>
        <v>0</v>
      </c>
      <c r="G39" s="137"/>
      <c r="H39" s="93"/>
      <c r="I39" s="150"/>
      <c r="J39" s="93"/>
    </row>
    <row r="40" ht="63" customHeight="1" spans="1:11">
      <c r="A40" s="135">
        <v>-403</v>
      </c>
      <c r="B40" s="126" t="s">
        <v>611</v>
      </c>
      <c r="C40" s="116" t="s">
        <v>164</v>
      </c>
      <c r="D40" s="116">
        <v>1</v>
      </c>
      <c r="E40" s="106">
        <v>0</v>
      </c>
      <c r="F40" s="106">
        <f t="shared" si="4"/>
        <v>0</v>
      </c>
      <c r="G40" s="137"/>
      <c r="H40" s="93"/>
      <c r="I40" s="150"/>
      <c r="J40" s="93"/>
      <c r="K40" s="37"/>
    </row>
    <row r="41" spans="1:10">
      <c r="A41" s="136"/>
      <c r="B41" s="108" t="s">
        <v>609</v>
      </c>
      <c r="C41" s="67" t="s">
        <v>314</v>
      </c>
      <c r="D41" s="67">
        <v>1</v>
      </c>
      <c r="E41" s="106">
        <v>0</v>
      </c>
      <c r="F41" s="106">
        <f t="shared" si="4"/>
        <v>0</v>
      </c>
      <c r="G41" s="137"/>
      <c r="J41" s="93"/>
    </row>
    <row r="42" spans="1:10">
      <c r="A42" s="138"/>
      <c r="B42" s="126" t="s">
        <v>610</v>
      </c>
      <c r="C42" s="116" t="s">
        <v>281</v>
      </c>
      <c r="D42" s="116">
        <v>1</v>
      </c>
      <c r="E42" s="106">
        <v>0</v>
      </c>
      <c r="F42" s="106">
        <f t="shared" si="4"/>
        <v>0</v>
      </c>
      <c r="G42" s="137"/>
      <c r="H42" s="93"/>
      <c r="I42" s="150"/>
      <c r="J42" s="93"/>
    </row>
    <row r="43" ht="27" spans="1:10">
      <c r="A43" s="135">
        <v>-404</v>
      </c>
      <c r="B43" s="126" t="s">
        <v>612</v>
      </c>
      <c r="C43" s="116" t="s">
        <v>164</v>
      </c>
      <c r="D43" s="116">
        <v>1</v>
      </c>
      <c r="E43" s="106">
        <v>0</v>
      </c>
      <c r="F43" s="106">
        <f t="shared" si="4"/>
        <v>0</v>
      </c>
      <c r="G43" s="85" t="s">
        <v>613</v>
      </c>
      <c r="H43" s="93"/>
      <c r="I43" s="150"/>
      <c r="J43" s="93"/>
    </row>
    <row r="44" spans="1:10">
      <c r="A44" s="136"/>
      <c r="B44" s="108" t="s">
        <v>609</v>
      </c>
      <c r="C44" s="67" t="s">
        <v>314</v>
      </c>
      <c r="D44" s="67">
        <v>1</v>
      </c>
      <c r="E44" s="106">
        <v>0</v>
      </c>
      <c r="F44" s="106">
        <f t="shared" si="4"/>
        <v>0</v>
      </c>
      <c r="G44" s="137"/>
      <c r="J44" s="93"/>
    </row>
    <row r="45" spans="1:10">
      <c r="A45" s="136"/>
      <c r="B45" s="126" t="s">
        <v>610</v>
      </c>
      <c r="C45" s="116" t="s">
        <v>281</v>
      </c>
      <c r="D45" s="116">
        <v>1</v>
      </c>
      <c r="E45" s="106">
        <v>0</v>
      </c>
      <c r="F45" s="106">
        <f t="shared" si="4"/>
        <v>0</v>
      </c>
      <c r="G45" s="137"/>
      <c r="H45" s="93"/>
      <c r="I45" s="150"/>
      <c r="J45" s="93"/>
    </row>
    <row r="46" ht="38.25" spans="1:10">
      <c r="A46" s="135">
        <v>-405</v>
      </c>
      <c r="B46" s="126" t="s">
        <v>614</v>
      </c>
      <c r="C46" s="116" t="s">
        <v>164</v>
      </c>
      <c r="D46" s="116">
        <v>1</v>
      </c>
      <c r="E46" s="106">
        <v>0</v>
      </c>
      <c r="F46" s="106">
        <f t="shared" si="4"/>
        <v>0</v>
      </c>
      <c r="G46" s="85" t="s">
        <v>317</v>
      </c>
      <c r="H46" s="93"/>
      <c r="I46" s="150"/>
      <c r="J46" s="93"/>
    </row>
    <row r="47" spans="1:10">
      <c r="A47" s="136"/>
      <c r="B47" s="108" t="s">
        <v>609</v>
      </c>
      <c r="C47" s="67" t="s">
        <v>314</v>
      </c>
      <c r="D47" s="67">
        <v>1</v>
      </c>
      <c r="E47" s="106">
        <v>0</v>
      </c>
      <c r="F47" s="106">
        <f t="shared" si="4"/>
        <v>0</v>
      </c>
      <c r="G47" s="22"/>
      <c r="J47" s="93"/>
    </row>
    <row r="48" spans="1:10">
      <c r="A48" s="138"/>
      <c r="B48" s="126" t="s">
        <v>610</v>
      </c>
      <c r="C48" s="116" t="s">
        <v>281</v>
      </c>
      <c r="D48" s="116">
        <v>1</v>
      </c>
      <c r="E48" s="106">
        <v>0</v>
      </c>
      <c r="F48" s="106">
        <f t="shared" si="4"/>
        <v>0</v>
      </c>
      <c r="G48" s="85"/>
      <c r="H48" s="93"/>
      <c r="I48" s="150"/>
      <c r="J48" s="93"/>
    </row>
    <row r="49" ht="47.25" spans="1:7">
      <c r="A49" s="139" t="s">
        <v>615</v>
      </c>
      <c r="B49" s="140" t="s">
        <v>616</v>
      </c>
      <c r="C49" s="141"/>
      <c r="D49" s="141"/>
      <c r="E49" s="114"/>
      <c r="F49" s="103"/>
      <c r="G49" s="118"/>
    </row>
    <row r="50" ht="25.5" spans="1:7">
      <c r="A50" s="142">
        <v>-501</v>
      </c>
      <c r="B50" s="143" t="s">
        <v>617</v>
      </c>
      <c r="C50" s="67" t="s">
        <v>109</v>
      </c>
      <c r="D50" s="67">
        <v>4</v>
      </c>
      <c r="E50" s="106">
        <v>0</v>
      </c>
      <c r="F50" s="106">
        <f t="shared" ref="F50:F68" si="5">D50*E50</f>
        <v>0</v>
      </c>
      <c r="G50" s="144"/>
    </row>
    <row r="51" ht="25.5" spans="1:7">
      <c r="A51" s="142">
        <v>-502</v>
      </c>
      <c r="B51" s="145" t="s">
        <v>618</v>
      </c>
      <c r="C51" s="67" t="s">
        <v>109</v>
      </c>
      <c r="D51" s="67">
        <v>4</v>
      </c>
      <c r="E51" s="106">
        <v>0</v>
      </c>
      <c r="F51" s="106">
        <f t="shared" si="5"/>
        <v>0</v>
      </c>
      <c r="G51" s="107"/>
    </row>
    <row r="52" ht="16.5" spans="1:7">
      <c r="A52" s="142">
        <v>-503</v>
      </c>
      <c r="B52" s="146" t="s">
        <v>619</v>
      </c>
      <c r="C52" s="67" t="s">
        <v>109</v>
      </c>
      <c r="D52" s="67">
        <v>6</v>
      </c>
      <c r="E52" s="106">
        <v>0</v>
      </c>
      <c r="F52" s="106">
        <f t="shared" si="5"/>
        <v>0</v>
      </c>
      <c r="G52" s="104"/>
    </row>
    <row r="53" ht="16.5" spans="1:7">
      <c r="A53" s="142">
        <v>-504</v>
      </c>
      <c r="B53" s="146" t="s">
        <v>620</v>
      </c>
      <c r="C53" s="67" t="s">
        <v>109</v>
      </c>
      <c r="D53" s="67">
        <v>1</v>
      </c>
      <c r="E53" s="106">
        <v>0</v>
      </c>
      <c r="F53" s="106">
        <f t="shared" si="5"/>
        <v>0</v>
      </c>
      <c r="G53" s="104"/>
    </row>
    <row r="54" ht="16.5" spans="1:7">
      <c r="A54" s="142">
        <v>-505</v>
      </c>
      <c r="B54" s="146" t="s">
        <v>621</v>
      </c>
      <c r="C54" s="67" t="s">
        <v>109</v>
      </c>
      <c r="D54" s="67">
        <v>2</v>
      </c>
      <c r="E54" s="106">
        <v>0</v>
      </c>
      <c r="F54" s="106">
        <f t="shared" si="5"/>
        <v>0</v>
      </c>
      <c r="G54" s="104"/>
    </row>
    <row r="55" ht="33" customHeight="1" spans="1:7">
      <c r="A55" s="142">
        <v>-506</v>
      </c>
      <c r="B55" s="146" t="s">
        <v>622</v>
      </c>
      <c r="C55" s="67" t="s">
        <v>109</v>
      </c>
      <c r="D55" s="67">
        <v>3</v>
      </c>
      <c r="E55" s="106">
        <v>0</v>
      </c>
      <c r="F55" s="106">
        <f t="shared" si="5"/>
        <v>0</v>
      </c>
      <c r="G55" s="22" t="s">
        <v>341</v>
      </c>
    </row>
    <row r="56" ht="25.5" spans="1:7">
      <c r="A56" s="142">
        <v>-507</v>
      </c>
      <c r="B56" s="146" t="s">
        <v>623</v>
      </c>
      <c r="C56" s="67" t="s">
        <v>109</v>
      </c>
      <c r="D56" s="67">
        <v>2</v>
      </c>
      <c r="E56" s="106">
        <v>0</v>
      </c>
      <c r="F56" s="106">
        <f t="shared" si="5"/>
        <v>0</v>
      </c>
      <c r="G56" s="22" t="s">
        <v>341</v>
      </c>
    </row>
    <row r="57" ht="25.5" spans="1:7">
      <c r="A57" s="142">
        <v>-508</v>
      </c>
      <c r="B57" s="146" t="s">
        <v>624</v>
      </c>
      <c r="C57" s="67" t="s">
        <v>109</v>
      </c>
      <c r="D57" s="67">
        <v>1</v>
      </c>
      <c r="E57" s="106">
        <v>0</v>
      </c>
      <c r="F57" s="106">
        <f t="shared" si="5"/>
        <v>0</v>
      </c>
      <c r="G57" s="22" t="s">
        <v>341</v>
      </c>
    </row>
    <row r="58" ht="16.5" spans="1:7">
      <c r="A58" s="142">
        <v>-509</v>
      </c>
      <c r="B58" s="146" t="s">
        <v>625</v>
      </c>
      <c r="C58" s="67" t="s">
        <v>109</v>
      </c>
      <c r="D58" s="67">
        <v>2</v>
      </c>
      <c r="E58" s="106">
        <v>0</v>
      </c>
      <c r="F58" s="106">
        <f t="shared" si="5"/>
        <v>0</v>
      </c>
      <c r="G58" s="22"/>
    </row>
    <row r="59" ht="44.4" customHeight="1" spans="1:7">
      <c r="A59" s="147">
        <v>-510</v>
      </c>
      <c r="B59" s="148" t="s">
        <v>626</v>
      </c>
      <c r="C59" s="67" t="s">
        <v>109</v>
      </c>
      <c r="D59" s="67">
        <v>2</v>
      </c>
      <c r="E59" s="106">
        <v>0</v>
      </c>
      <c r="F59" s="106">
        <f t="shared" si="5"/>
        <v>0</v>
      </c>
      <c r="G59" s="22" t="s">
        <v>341</v>
      </c>
    </row>
    <row r="60" ht="16.5" spans="1:7">
      <c r="A60" s="142">
        <v>-511</v>
      </c>
      <c r="B60" s="73" t="s">
        <v>627</v>
      </c>
      <c r="C60" s="67" t="s">
        <v>109</v>
      </c>
      <c r="D60" s="67">
        <v>1</v>
      </c>
      <c r="E60" s="106">
        <v>0</v>
      </c>
      <c r="F60" s="106">
        <f t="shared" si="5"/>
        <v>0</v>
      </c>
      <c r="G60" s="22"/>
    </row>
    <row r="61" ht="16.5" spans="1:7">
      <c r="A61" s="142">
        <v>-512</v>
      </c>
      <c r="B61" s="73" t="s">
        <v>628</v>
      </c>
      <c r="C61" s="67" t="s">
        <v>109</v>
      </c>
      <c r="D61" s="67">
        <v>1</v>
      </c>
      <c r="E61" s="106">
        <v>0</v>
      </c>
      <c r="F61" s="106">
        <f t="shared" si="5"/>
        <v>0</v>
      </c>
      <c r="G61" s="22"/>
    </row>
    <row r="62" ht="16.5" spans="1:7">
      <c r="A62" s="142">
        <v>-513</v>
      </c>
      <c r="B62" s="146" t="s">
        <v>629</v>
      </c>
      <c r="C62" s="67" t="s">
        <v>109</v>
      </c>
      <c r="D62" s="67">
        <v>2</v>
      </c>
      <c r="E62" s="106">
        <v>0</v>
      </c>
      <c r="F62" s="106">
        <f t="shared" si="5"/>
        <v>0</v>
      </c>
      <c r="G62" s="22" t="s">
        <v>341</v>
      </c>
    </row>
    <row r="63" ht="16.5" spans="1:7">
      <c r="A63" s="142">
        <v>-514</v>
      </c>
      <c r="B63" s="146" t="s">
        <v>630</v>
      </c>
      <c r="C63" s="67" t="s">
        <v>109</v>
      </c>
      <c r="D63" s="67">
        <v>2</v>
      </c>
      <c r="E63" s="106">
        <v>0</v>
      </c>
      <c r="F63" s="106">
        <f t="shared" si="5"/>
        <v>0</v>
      </c>
      <c r="G63" s="22" t="s">
        <v>341</v>
      </c>
    </row>
    <row r="64" ht="25.5" spans="1:7">
      <c r="A64" s="142">
        <v>-515</v>
      </c>
      <c r="B64" s="149" t="s">
        <v>631</v>
      </c>
      <c r="C64" s="67" t="s">
        <v>109</v>
      </c>
      <c r="D64" s="67">
        <v>1</v>
      </c>
      <c r="E64" s="106">
        <v>0</v>
      </c>
      <c r="F64" s="106">
        <f t="shared" si="5"/>
        <v>0</v>
      </c>
      <c r="G64" s="107"/>
    </row>
    <row r="65" ht="16.5" spans="1:7">
      <c r="A65" s="142">
        <v>-516</v>
      </c>
      <c r="B65" s="149" t="s">
        <v>632</v>
      </c>
      <c r="C65" s="67" t="s">
        <v>109</v>
      </c>
      <c r="D65" s="67">
        <v>1</v>
      </c>
      <c r="E65" s="106">
        <v>0</v>
      </c>
      <c r="F65" s="106">
        <f t="shared" si="5"/>
        <v>0</v>
      </c>
      <c r="G65" s="107"/>
    </row>
    <row r="66" ht="38.25" spans="1:7">
      <c r="A66" s="142">
        <v>-517</v>
      </c>
      <c r="B66" s="151" t="s">
        <v>633</v>
      </c>
      <c r="C66" s="67" t="s">
        <v>314</v>
      </c>
      <c r="D66" s="67">
        <v>1</v>
      </c>
      <c r="E66" s="106">
        <v>0</v>
      </c>
      <c r="F66" s="106">
        <f t="shared" si="5"/>
        <v>0</v>
      </c>
      <c r="G66" s="107"/>
    </row>
    <row r="67" ht="51" spans="1:7">
      <c r="A67" s="142">
        <v>-518</v>
      </c>
      <c r="B67" s="146" t="s">
        <v>634</v>
      </c>
      <c r="C67" s="67" t="s">
        <v>314</v>
      </c>
      <c r="D67" s="67">
        <v>2</v>
      </c>
      <c r="E67" s="106">
        <v>0</v>
      </c>
      <c r="F67" s="106">
        <f t="shared" si="5"/>
        <v>0</v>
      </c>
      <c r="G67" s="152"/>
    </row>
    <row r="68" ht="38.25" spans="1:7">
      <c r="A68" s="142">
        <v>-519</v>
      </c>
      <c r="B68" s="146" t="s">
        <v>635</v>
      </c>
      <c r="C68" s="67" t="s">
        <v>86</v>
      </c>
      <c r="D68" s="67">
        <v>4</v>
      </c>
      <c r="E68" s="106">
        <v>0</v>
      </c>
      <c r="F68" s="106">
        <f t="shared" si="5"/>
        <v>0</v>
      </c>
      <c r="G68" s="152"/>
    </row>
    <row r="69" ht="38.25" spans="1:7">
      <c r="A69" s="142">
        <v>-520</v>
      </c>
      <c r="B69" s="153" t="s">
        <v>636</v>
      </c>
      <c r="C69" s="74"/>
      <c r="D69" s="67"/>
      <c r="E69" s="154"/>
      <c r="F69" s="103"/>
      <c r="G69" s="107"/>
    </row>
    <row r="70" spans="1:7">
      <c r="A70" s="155"/>
      <c r="B70" s="146" t="s">
        <v>637</v>
      </c>
      <c r="C70" s="67" t="s">
        <v>109</v>
      </c>
      <c r="D70" s="67">
        <v>2</v>
      </c>
      <c r="E70" s="106">
        <v>0</v>
      </c>
      <c r="F70" s="106">
        <f t="shared" ref="F70:F76" si="6">D70*E70</f>
        <v>0</v>
      </c>
      <c r="G70" s="22" t="s">
        <v>317</v>
      </c>
    </row>
    <row r="71" spans="1:7">
      <c r="A71" s="155"/>
      <c r="B71" s="146" t="s">
        <v>638</v>
      </c>
      <c r="C71" s="67" t="s">
        <v>86</v>
      </c>
      <c r="D71" s="67">
        <v>10</v>
      </c>
      <c r="E71" s="106">
        <v>0</v>
      </c>
      <c r="F71" s="106">
        <f t="shared" si="6"/>
        <v>0</v>
      </c>
      <c r="G71" s="22"/>
    </row>
    <row r="72" spans="1:7">
      <c r="A72" s="155"/>
      <c r="B72" s="149" t="s">
        <v>639</v>
      </c>
      <c r="C72" s="67" t="s">
        <v>86</v>
      </c>
      <c r="D72" s="67">
        <v>15</v>
      </c>
      <c r="E72" s="106">
        <v>0</v>
      </c>
      <c r="F72" s="106">
        <f t="shared" si="6"/>
        <v>0</v>
      </c>
      <c r="G72" s="22"/>
    </row>
    <row r="73" spans="1:7">
      <c r="A73" s="155"/>
      <c r="B73" s="149" t="s">
        <v>640</v>
      </c>
      <c r="C73" s="67" t="s">
        <v>86</v>
      </c>
      <c r="D73" s="67">
        <v>20</v>
      </c>
      <c r="E73" s="106">
        <v>0</v>
      </c>
      <c r="F73" s="106">
        <f t="shared" si="6"/>
        <v>0</v>
      </c>
      <c r="G73" s="22"/>
    </row>
    <row r="74" spans="1:7">
      <c r="A74" s="155"/>
      <c r="B74" s="149" t="s">
        <v>641</v>
      </c>
      <c r="C74" s="74" t="s">
        <v>109</v>
      </c>
      <c r="D74" s="67">
        <v>3</v>
      </c>
      <c r="E74" s="106">
        <v>0</v>
      </c>
      <c r="F74" s="106">
        <f t="shared" si="6"/>
        <v>0</v>
      </c>
      <c r="G74" s="22"/>
    </row>
    <row r="75" spans="1:7">
      <c r="A75" s="155"/>
      <c r="B75" s="149" t="s">
        <v>642</v>
      </c>
      <c r="C75" s="74" t="s">
        <v>109</v>
      </c>
      <c r="D75" s="67">
        <v>5</v>
      </c>
      <c r="E75" s="106">
        <v>0</v>
      </c>
      <c r="F75" s="106">
        <f t="shared" si="6"/>
        <v>0</v>
      </c>
      <c r="G75" s="22"/>
    </row>
    <row r="76" spans="1:7">
      <c r="A76" s="156"/>
      <c r="B76" s="149" t="s">
        <v>643</v>
      </c>
      <c r="C76" s="74" t="s">
        <v>109</v>
      </c>
      <c r="D76" s="67">
        <v>10</v>
      </c>
      <c r="E76" s="106">
        <v>0</v>
      </c>
      <c r="F76" s="106">
        <f t="shared" si="6"/>
        <v>0</v>
      </c>
      <c r="G76" s="22"/>
    </row>
    <row r="77" ht="38.25" spans="1:7">
      <c r="A77" s="142">
        <v>-521</v>
      </c>
      <c r="B77" s="153" t="s">
        <v>644</v>
      </c>
      <c r="C77" s="74"/>
      <c r="D77" s="67"/>
      <c r="E77" s="157"/>
      <c r="F77" s="103"/>
      <c r="G77" s="22"/>
    </row>
    <row r="78" spans="1:7">
      <c r="A78" s="155"/>
      <c r="B78" s="149" t="s">
        <v>645</v>
      </c>
      <c r="C78" s="74" t="s">
        <v>86</v>
      </c>
      <c r="D78" s="67">
        <v>10</v>
      </c>
      <c r="E78" s="106">
        <v>0</v>
      </c>
      <c r="F78" s="106">
        <f t="shared" ref="F78:F88" si="7">D78*E78</f>
        <v>0</v>
      </c>
      <c r="G78" s="22"/>
    </row>
    <row r="79" spans="1:7">
      <c r="A79" s="155"/>
      <c r="B79" s="149" t="s">
        <v>646</v>
      </c>
      <c r="C79" s="74" t="s">
        <v>86</v>
      </c>
      <c r="D79" s="67">
        <v>5</v>
      </c>
      <c r="E79" s="106">
        <v>0</v>
      </c>
      <c r="F79" s="106">
        <f t="shared" si="7"/>
        <v>0</v>
      </c>
      <c r="G79" s="107"/>
    </row>
    <row r="80" spans="1:7">
      <c r="A80" s="155"/>
      <c r="B80" s="149" t="s">
        <v>647</v>
      </c>
      <c r="C80" s="74" t="s">
        <v>86</v>
      </c>
      <c r="D80" s="67">
        <v>15</v>
      </c>
      <c r="E80" s="106">
        <v>0</v>
      </c>
      <c r="F80" s="106">
        <f t="shared" si="7"/>
        <v>0</v>
      </c>
      <c r="G80" s="107"/>
    </row>
    <row r="81" spans="1:7">
      <c r="A81" s="155"/>
      <c r="B81" s="149" t="s">
        <v>648</v>
      </c>
      <c r="C81" s="74" t="s">
        <v>86</v>
      </c>
      <c r="D81" s="67">
        <v>20</v>
      </c>
      <c r="E81" s="106">
        <v>0</v>
      </c>
      <c r="F81" s="106">
        <f t="shared" si="7"/>
        <v>0</v>
      </c>
      <c r="G81" s="107"/>
    </row>
    <row r="82" spans="1:7">
      <c r="A82" s="155"/>
      <c r="B82" s="149" t="s">
        <v>649</v>
      </c>
      <c r="C82" s="74" t="s">
        <v>86</v>
      </c>
      <c r="D82" s="67">
        <v>16</v>
      </c>
      <c r="E82" s="106">
        <v>0</v>
      </c>
      <c r="F82" s="106">
        <f t="shared" si="7"/>
        <v>0</v>
      </c>
      <c r="G82" s="107"/>
    </row>
    <row r="83" spans="1:7">
      <c r="A83" s="155"/>
      <c r="B83" s="149" t="s">
        <v>650</v>
      </c>
      <c r="C83" s="74" t="s">
        <v>109</v>
      </c>
      <c r="D83" s="67">
        <v>3</v>
      </c>
      <c r="E83" s="106">
        <v>0</v>
      </c>
      <c r="F83" s="106">
        <f t="shared" si="7"/>
        <v>0</v>
      </c>
      <c r="G83" s="107"/>
    </row>
    <row r="84" spans="1:7">
      <c r="A84" s="155"/>
      <c r="B84" s="149" t="s">
        <v>651</v>
      </c>
      <c r="C84" s="74" t="s">
        <v>109</v>
      </c>
      <c r="D84" s="67">
        <v>3</v>
      </c>
      <c r="E84" s="106">
        <v>0</v>
      </c>
      <c r="F84" s="106">
        <f t="shared" si="7"/>
        <v>0</v>
      </c>
      <c r="G84" s="107"/>
    </row>
    <row r="85" spans="1:7">
      <c r="A85" s="155"/>
      <c r="B85" s="149" t="s">
        <v>652</v>
      </c>
      <c r="C85" s="74" t="s">
        <v>109</v>
      </c>
      <c r="D85" s="67">
        <v>5</v>
      </c>
      <c r="E85" s="106">
        <v>0</v>
      </c>
      <c r="F85" s="106">
        <f t="shared" si="7"/>
        <v>0</v>
      </c>
      <c r="G85" s="107"/>
    </row>
    <row r="86" spans="1:7">
      <c r="A86" s="155"/>
      <c r="B86" s="149" t="s">
        <v>652</v>
      </c>
      <c r="C86" s="74" t="s">
        <v>109</v>
      </c>
      <c r="D86" s="67">
        <v>5</v>
      </c>
      <c r="E86" s="106">
        <v>0</v>
      </c>
      <c r="F86" s="106">
        <f t="shared" si="7"/>
        <v>0</v>
      </c>
      <c r="G86" s="107"/>
    </row>
    <row r="87" spans="1:7">
      <c r="A87" s="155"/>
      <c r="B87" s="149" t="s">
        <v>652</v>
      </c>
      <c r="C87" s="74" t="s">
        <v>109</v>
      </c>
      <c r="D87" s="67">
        <v>5</v>
      </c>
      <c r="E87" s="106">
        <v>0</v>
      </c>
      <c r="F87" s="106">
        <f t="shared" si="7"/>
        <v>0</v>
      </c>
      <c r="G87" s="107"/>
    </row>
    <row r="88" spans="1:7">
      <c r="A88" s="156"/>
      <c r="B88" s="149" t="s">
        <v>653</v>
      </c>
      <c r="C88" s="74" t="s">
        <v>109</v>
      </c>
      <c r="D88" s="67">
        <v>5</v>
      </c>
      <c r="E88" s="106">
        <v>0</v>
      </c>
      <c r="F88" s="106">
        <f t="shared" si="7"/>
        <v>0</v>
      </c>
      <c r="G88" s="107"/>
    </row>
    <row r="89" ht="24" customHeight="1" spans="1:7">
      <c r="A89" s="139" t="s">
        <v>654</v>
      </c>
      <c r="B89" s="140" t="s">
        <v>655</v>
      </c>
      <c r="C89" s="141"/>
      <c r="D89" s="141"/>
      <c r="E89" s="157"/>
      <c r="F89" s="103"/>
      <c r="G89" s="107"/>
    </row>
    <row r="90" s="37" customFormat="1" ht="42.65" customHeight="1" spans="1:9">
      <c r="A90" s="142">
        <v>-601</v>
      </c>
      <c r="B90" s="149" t="s">
        <v>656</v>
      </c>
      <c r="C90" s="67" t="s">
        <v>657</v>
      </c>
      <c r="D90" s="67">
        <v>1</v>
      </c>
      <c r="E90" s="106">
        <v>0</v>
      </c>
      <c r="F90" s="106">
        <f t="shared" ref="F90:F99" si="8">D90*E90</f>
        <v>0</v>
      </c>
      <c r="G90" s="152"/>
      <c r="I90" s="172"/>
    </row>
    <row r="91" s="94" customFormat="1" ht="42.65" customHeight="1" spans="1:9">
      <c r="A91" s="155"/>
      <c r="B91" s="149" t="s">
        <v>658</v>
      </c>
      <c r="C91" s="67" t="s">
        <v>109</v>
      </c>
      <c r="D91" s="67">
        <v>1</v>
      </c>
      <c r="E91" s="106">
        <v>0</v>
      </c>
      <c r="F91" s="106">
        <f t="shared" si="8"/>
        <v>0</v>
      </c>
      <c r="G91" s="107"/>
      <c r="I91" s="173"/>
    </row>
    <row r="92" s="94" customFormat="1" ht="38.25" spans="1:9">
      <c r="A92" s="155"/>
      <c r="B92" s="158" t="s">
        <v>659</v>
      </c>
      <c r="C92" s="67" t="s">
        <v>362</v>
      </c>
      <c r="D92" s="67">
        <v>3</v>
      </c>
      <c r="E92" s="106">
        <v>0</v>
      </c>
      <c r="F92" s="106">
        <f t="shared" si="8"/>
        <v>0</v>
      </c>
      <c r="G92" s="22"/>
      <c r="I92" s="173"/>
    </row>
    <row r="93" s="94" customFormat="1" spans="1:9">
      <c r="A93" s="156"/>
      <c r="B93" s="158" t="s">
        <v>525</v>
      </c>
      <c r="C93" s="67" t="s">
        <v>164</v>
      </c>
      <c r="D93" s="67">
        <v>3</v>
      </c>
      <c r="E93" s="106">
        <v>0</v>
      </c>
      <c r="F93" s="106">
        <f t="shared" si="8"/>
        <v>0</v>
      </c>
      <c r="G93" s="159"/>
      <c r="I93" s="173"/>
    </row>
    <row r="94" s="94" customFormat="1" ht="38.25" spans="1:9">
      <c r="A94" s="142">
        <v>-602</v>
      </c>
      <c r="B94" s="158" t="s">
        <v>660</v>
      </c>
      <c r="C94" s="67" t="s">
        <v>109</v>
      </c>
      <c r="D94" s="67">
        <v>2</v>
      </c>
      <c r="E94" s="106">
        <v>0</v>
      </c>
      <c r="F94" s="106">
        <f t="shared" si="8"/>
        <v>0</v>
      </c>
      <c r="G94" s="104"/>
      <c r="I94" s="173"/>
    </row>
    <row r="95" s="94" customFormat="1" spans="1:9">
      <c r="A95" s="156"/>
      <c r="B95" s="158" t="s">
        <v>661</v>
      </c>
      <c r="C95" s="67" t="s">
        <v>164</v>
      </c>
      <c r="D95" s="67">
        <v>1</v>
      </c>
      <c r="E95" s="106">
        <v>0</v>
      </c>
      <c r="F95" s="106">
        <f t="shared" si="8"/>
        <v>0</v>
      </c>
      <c r="G95" s="104"/>
      <c r="I95" s="173"/>
    </row>
    <row r="96" s="94" customFormat="1" ht="38.25" spans="1:9">
      <c r="A96" s="155">
        <v>-603</v>
      </c>
      <c r="B96" s="158" t="s">
        <v>662</v>
      </c>
      <c r="C96" s="67" t="s">
        <v>281</v>
      </c>
      <c r="D96" s="67">
        <v>1</v>
      </c>
      <c r="E96" s="106">
        <v>0</v>
      </c>
      <c r="F96" s="106">
        <f t="shared" si="8"/>
        <v>0</v>
      </c>
      <c r="G96" s="104"/>
      <c r="I96" s="173"/>
    </row>
    <row r="97" s="94" customFormat="1" ht="25.5" spans="1:9">
      <c r="A97" s="142">
        <v>-604</v>
      </c>
      <c r="B97" s="158" t="s">
        <v>663</v>
      </c>
      <c r="C97" s="67" t="s">
        <v>109</v>
      </c>
      <c r="D97" s="67">
        <v>2</v>
      </c>
      <c r="E97" s="106">
        <v>0</v>
      </c>
      <c r="F97" s="106">
        <f t="shared" si="8"/>
        <v>0</v>
      </c>
      <c r="G97" s="107"/>
      <c r="I97" s="173"/>
    </row>
    <row r="98" s="94" customFormat="1" ht="25.5" spans="1:9">
      <c r="A98" s="155"/>
      <c r="B98" s="158" t="s">
        <v>664</v>
      </c>
      <c r="C98" s="67" t="s">
        <v>109</v>
      </c>
      <c r="D98" s="67">
        <v>4</v>
      </c>
      <c r="E98" s="106">
        <v>0</v>
      </c>
      <c r="F98" s="106">
        <f t="shared" si="8"/>
        <v>0</v>
      </c>
      <c r="G98" s="107"/>
      <c r="I98" s="173"/>
    </row>
    <row r="99" s="94" customFormat="1" ht="25.5" spans="1:9">
      <c r="A99" s="156"/>
      <c r="B99" s="158" t="s">
        <v>665</v>
      </c>
      <c r="C99" s="67" t="s">
        <v>109</v>
      </c>
      <c r="D99" s="67">
        <v>4</v>
      </c>
      <c r="E99" s="106">
        <v>0</v>
      </c>
      <c r="F99" s="106">
        <f t="shared" si="8"/>
        <v>0</v>
      </c>
      <c r="G99" s="107"/>
      <c r="I99" s="173"/>
    </row>
    <row r="100" s="94" customFormat="1" ht="32" customHeight="1" spans="1:9">
      <c r="A100" s="142">
        <v>-605</v>
      </c>
      <c r="B100" s="160" t="s">
        <v>666</v>
      </c>
      <c r="C100" s="161"/>
      <c r="D100" s="161"/>
      <c r="E100" s="162"/>
      <c r="F100" s="103"/>
      <c r="G100" s="107"/>
      <c r="I100" s="173"/>
    </row>
    <row r="101" spans="1:7">
      <c r="A101" s="155"/>
      <c r="B101" s="146" t="s">
        <v>667</v>
      </c>
      <c r="C101" s="67" t="s">
        <v>86</v>
      </c>
      <c r="D101" s="67">
        <v>24</v>
      </c>
      <c r="E101" s="106">
        <v>0</v>
      </c>
      <c r="F101" s="106">
        <f t="shared" ref="F101:F108" si="9">D101*E101</f>
        <v>0</v>
      </c>
      <c r="G101" s="22"/>
    </row>
    <row r="102" s="94" customFormat="1" spans="1:9">
      <c r="A102" s="155"/>
      <c r="B102" s="158" t="s">
        <v>668</v>
      </c>
      <c r="C102" s="67" t="s">
        <v>86</v>
      </c>
      <c r="D102" s="67">
        <v>8</v>
      </c>
      <c r="E102" s="106">
        <v>0</v>
      </c>
      <c r="F102" s="106">
        <f t="shared" si="9"/>
        <v>0</v>
      </c>
      <c r="G102" s="107"/>
      <c r="I102" s="173"/>
    </row>
    <row r="103" s="94" customFormat="1" spans="1:9">
      <c r="A103" s="155"/>
      <c r="B103" s="158" t="s">
        <v>669</v>
      </c>
      <c r="C103" s="67" t="s">
        <v>314</v>
      </c>
      <c r="D103" s="67">
        <v>12</v>
      </c>
      <c r="E103" s="106">
        <v>0</v>
      </c>
      <c r="F103" s="106">
        <f t="shared" si="9"/>
        <v>0</v>
      </c>
      <c r="G103" s="107"/>
      <c r="I103" s="173"/>
    </row>
    <row r="104" s="94" customFormat="1" spans="1:9">
      <c r="A104" s="155"/>
      <c r="B104" s="158" t="s">
        <v>670</v>
      </c>
      <c r="C104" s="67" t="s">
        <v>314</v>
      </c>
      <c r="D104" s="67">
        <v>2</v>
      </c>
      <c r="E104" s="106">
        <v>0</v>
      </c>
      <c r="F104" s="106">
        <f t="shared" si="9"/>
        <v>0</v>
      </c>
      <c r="G104" s="107"/>
      <c r="I104" s="173"/>
    </row>
    <row r="105" s="94" customFormat="1" spans="1:9">
      <c r="A105" s="155"/>
      <c r="B105" s="158" t="s">
        <v>671</v>
      </c>
      <c r="C105" s="67" t="s">
        <v>314</v>
      </c>
      <c r="D105" s="67">
        <v>14</v>
      </c>
      <c r="E105" s="106">
        <v>0</v>
      </c>
      <c r="F105" s="106">
        <f t="shared" si="9"/>
        <v>0</v>
      </c>
      <c r="G105" s="107"/>
      <c r="I105" s="173"/>
    </row>
    <row r="106" s="94" customFormat="1" spans="1:9">
      <c r="A106" s="155"/>
      <c r="B106" s="158" t="s">
        <v>672</v>
      </c>
      <c r="C106" s="67" t="s">
        <v>314</v>
      </c>
      <c r="D106" s="67">
        <v>6</v>
      </c>
      <c r="E106" s="106">
        <v>0</v>
      </c>
      <c r="F106" s="106">
        <f t="shared" si="9"/>
        <v>0</v>
      </c>
      <c r="G106" s="107"/>
      <c r="I106" s="173"/>
    </row>
    <row r="107" s="94" customFormat="1" spans="1:9">
      <c r="A107" s="155"/>
      <c r="B107" s="158" t="s">
        <v>673</v>
      </c>
      <c r="C107" s="67" t="s">
        <v>86</v>
      </c>
      <c r="D107" s="67">
        <v>12</v>
      </c>
      <c r="E107" s="106">
        <v>0</v>
      </c>
      <c r="F107" s="106">
        <f t="shared" si="9"/>
        <v>0</v>
      </c>
      <c r="G107" s="107"/>
      <c r="I107" s="173"/>
    </row>
    <row r="108" s="94" customFormat="1" spans="1:9">
      <c r="A108" s="156"/>
      <c r="B108" s="158" t="s">
        <v>674</v>
      </c>
      <c r="C108" s="67" t="s">
        <v>362</v>
      </c>
      <c r="D108" s="67">
        <v>16</v>
      </c>
      <c r="E108" s="106">
        <v>0</v>
      </c>
      <c r="F108" s="106">
        <f t="shared" si="9"/>
        <v>0</v>
      </c>
      <c r="G108" s="107"/>
      <c r="I108" s="173"/>
    </row>
    <row r="109" ht="39.65" customHeight="1" spans="1:7">
      <c r="A109" s="163" t="s">
        <v>675</v>
      </c>
      <c r="B109" s="164" t="s">
        <v>676</v>
      </c>
      <c r="C109" s="67"/>
      <c r="D109" s="67"/>
      <c r="E109" s="162"/>
      <c r="F109" s="103"/>
      <c r="G109" s="107"/>
    </row>
    <row r="110" ht="24" customHeight="1" spans="1:7">
      <c r="A110" s="147">
        <v>-701</v>
      </c>
      <c r="B110" s="73" t="s">
        <v>677</v>
      </c>
      <c r="C110" s="67" t="s">
        <v>484</v>
      </c>
      <c r="D110" s="67">
        <v>21</v>
      </c>
      <c r="E110" s="106">
        <v>0</v>
      </c>
      <c r="F110" s="106">
        <f t="shared" ref="F110:F126" si="10">D110*E110</f>
        <v>0</v>
      </c>
      <c r="G110" s="107"/>
    </row>
    <row r="111" ht="24" customHeight="1" spans="1:7">
      <c r="A111" s="147">
        <v>-702</v>
      </c>
      <c r="B111" s="105" t="s">
        <v>678</v>
      </c>
      <c r="C111" s="67" t="s">
        <v>484</v>
      </c>
      <c r="D111" s="67">
        <v>21</v>
      </c>
      <c r="E111" s="106">
        <v>0</v>
      </c>
      <c r="F111" s="106">
        <f t="shared" si="10"/>
        <v>0</v>
      </c>
      <c r="G111" s="107"/>
    </row>
    <row r="112" ht="28.5" customHeight="1" spans="1:7">
      <c r="A112" s="147">
        <v>-703</v>
      </c>
      <c r="B112" s="105" t="s">
        <v>679</v>
      </c>
      <c r="C112" s="67" t="s">
        <v>484</v>
      </c>
      <c r="D112" s="67">
        <v>16.6</v>
      </c>
      <c r="E112" s="106">
        <v>0</v>
      </c>
      <c r="F112" s="106">
        <f t="shared" si="10"/>
        <v>0</v>
      </c>
      <c r="G112" s="107"/>
    </row>
    <row r="113" ht="22.25" customHeight="1" spans="1:7">
      <c r="A113" s="147">
        <v>-704</v>
      </c>
      <c r="B113" s="73" t="s">
        <v>680</v>
      </c>
      <c r="C113" s="67" t="s">
        <v>484</v>
      </c>
      <c r="D113" s="67">
        <v>16.4</v>
      </c>
      <c r="E113" s="106">
        <v>0</v>
      </c>
      <c r="F113" s="106">
        <f t="shared" si="10"/>
        <v>0</v>
      </c>
      <c r="G113" s="107"/>
    </row>
    <row r="114" ht="22.25" customHeight="1" spans="1:7">
      <c r="A114" s="147">
        <v>-705</v>
      </c>
      <c r="B114" s="105" t="s">
        <v>681</v>
      </c>
      <c r="C114" s="67" t="s">
        <v>484</v>
      </c>
      <c r="D114" s="67">
        <v>29.93</v>
      </c>
      <c r="E114" s="106">
        <v>0</v>
      </c>
      <c r="F114" s="106">
        <f t="shared" si="10"/>
        <v>0</v>
      </c>
      <c r="G114" s="107"/>
    </row>
    <row r="115" ht="22.25" customHeight="1" spans="1:7">
      <c r="A115" s="147">
        <v>-706</v>
      </c>
      <c r="B115" s="165" t="s">
        <v>682</v>
      </c>
      <c r="C115" s="67" t="s">
        <v>484</v>
      </c>
      <c r="D115" s="67">
        <v>19.28</v>
      </c>
      <c r="E115" s="106">
        <v>0</v>
      </c>
      <c r="F115" s="106">
        <f t="shared" si="10"/>
        <v>0</v>
      </c>
      <c r="G115" s="107"/>
    </row>
    <row r="116" ht="26.4" customHeight="1" spans="1:7">
      <c r="A116" s="147">
        <v>-707</v>
      </c>
      <c r="B116" s="105" t="s">
        <v>683</v>
      </c>
      <c r="C116" s="67" t="s">
        <v>484</v>
      </c>
      <c r="D116" s="67">
        <v>323.02</v>
      </c>
      <c r="E116" s="106">
        <v>0</v>
      </c>
      <c r="F116" s="106">
        <f t="shared" si="10"/>
        <v>0</v>
      </c>
      <c r="G116" s="107"/>
    </row>
    <row r="117" ht="26.4" customHeight="1" spans="1:7">
      <c r="A117" s="147">
        <v>-708</v>
      </c>
      <c r="B117" s="166" t="s">
        <v>684</v>
      </c>
      <c r="C117" s="116" t="s">
        <v>484</v>
      </c>
      <c r="D117" s="116">
        <v>4.2</v>
      </c>
      <c r="E117" s="106">
        <v>0</v>
      </c>
      <c r="F117" s="106">
        <f t="shared" si="10"/>
        <v>0</v>
      </c>
      <c r="G117" s="107"/>
    </row>
    <row r="118" ht="27.65" customHeight="1" spans="1:7">
      <c r="A118" s="147">
        <v>-709</v>
      </c>
      <c r="B118" s="73" t="s">
        <v>685</v>
      </c>
      <c r="C118" s="67" t="s">
        <v>214</v>
      </c>
      <c r="D118" s="67">
        <v>20</v>
      </c>
      <c r="E118" s="106">
        <v>0</v>
      </c>
      <c r="F118" s="106">
        <f t="shared" si="10"/>
        <v>0</v>
      </c>
      <c r="G118" s="107"/>
    </row>
    <row r="119" ht="22.25" customHeight="1" spans="1:7">
      <c r="A119" s="147">
        <v>-710</v>
      </c>
      <c r="B119" s="121" t="s">
        <v>686</v>
      </c>
      <c r="C119" s="67" t="s">
        <v>248</v>
      </c>
      <c r="D119" s="67">
        <v>50</v>
      </c>
      <c r="E119" s="106">
        <v>0</v>
      </c>
      <c r="F119" s="106">
        <f t="shared" si="10"/>
        <v>0</v>
      </c>
      <c r="G119" s="107"/>
    </row>
    <row r="120" ht="25.5" spans="1:7">
      <c r="A120" s="147">
        <v>-711</v>
      </c>
      <c r="B120" s="121" t="s">
        <v>687</v>
      </c>
      <c r="C120" s="67" t="s">
        <v>109</v>
      </c>
      <c r="D120" s="67">
        <v>7</v>
      </c>
      <c r="E120" s="106">
        <v>0</v>
      </c>
      <c r="F120" s="106">
        <f t="shared" si="10"/>
        <v>0</v>
      </c>
      <c r="G120" s="107"/>
    </row>
    <row r="121" ht="16.5" spans="1:7">
      <c r="A121" s="147">
        <v>-712</v>
      </c>
      <c r="B121" s="167" t="s">
        <v>688</v>
      </c>
      <c r="C121" s="67" t="s">
        <v>484</v>
      </c>
      <c r="D121" s="67">
        <v>20</v>
      </c>
      <c r="E121" s="106">
        <v>0</v>
      </c>
      <c r="F121" s="106">
        <f t="shared" si="10"/>
        <v>0</v>
      </c>
      <c r="G121" s="107"/>
    </row>
    <row r="122" ht="27" spans="1:10">
      <c r="A122" s="147">
        <v>-713</v>
      </c>
      <c r="B122" s="168" t="s">
        <v>689</v>
      </c>
      <c r="C122" s="116" t="s">
        <v>484</v>
      </c>
      <c r="D122" s="116">
        <v>15</v>
      </c>
      <c r="E122" s="106">
        <v>0</v>
      </c>
      <c r="F122" s="106">
        <f t="shared" si="10"/>
        <v>0</v>
      </c>
      <c r="G122" s="107"/>
      <c r="H122" s="93"/>
      <c r="I122" s="150"/>
      <c r="J122" s="93"/>
    </row>
    <row r="123" ht="27" spans="1:10">
      <c r="A123" s="147">
        <v>-714</v>
      </c>
      <c r="B123" s="167" t="s">
        <v>690</v>
      </c>
      <c r="C123" s="67" t="s">
        <v>484</v>
      </c>
      <c r="D123" s="67">
        <v>10</v>
      </c>
      <c r="E123" s="106">
        <v>0</v>
      </c>
      <c r="F123" s="106">
        <f t="shared" si="10"/>
        <v>0</v>
      </c>
      <c r="G123" s="107"/>
      <c r="J123" s="93"/>
    </row>
    <row r="124" ht="49.5" spans="1:10">
      <c r="A124" s="147">
        <v>-715</v>
      </c>
      <c r="B124" s="169" t="s">
        <v>691</v>
      </c>
      <c r="C124" s="67" t="s">
        <v>242</v>
      </c>
      <c r="D124" s="67">
        <v>165</v>
      </c>
      <c r="E124" s="106">
        <v>0</v>
      </c>
      <c r="F124" s="106">
        <f t="shared" si="10"/>
        <v>0</v>
      </c>
      <c r="G124" s="107"/>
      <c r="J124" s="93"/>
    </row>
    <row r="125" ht="33" spans="1:10">
      <c r="A125" s="147">
        <v>-716</v>
      </c>
      <c r="B125" s="169" t="s">
        <v>692</v>
      </c>
      <c r="C125" s="116" t="s">
        <v>211</v>
      </c>
      <c r="D125" s="116">
        <v>1</v>
      </c>
      <c r="E125" s="106">
        <v>0</v>
      </c>
      <c r="F125" s="106">
        <f t="shared" si="10"/>
        <v>0</v>
      </c>
      <c r="G125" s="107"/>
      <c r="H125" s="93"/>
      <c r="I125" s="150"/>
      <c r="J125" s="93"/>
    </row>
    <row r="126" ht="33" spans="1:7">
      <c r="A126" s="147">
        <v>-717</v>
      </c>
      <c r="B126" s="169" t="s">
        <v>693</v>
      </c>
      <c r="C126" s="67" t="s">
        <v>109</v>
      </c>
      <c r="D126" s="67">
        <v>4</v>
      </c>
      <c r="E126" s="106">
        <v>0</v>
      </c>
      <c r="F126" s="106">
        <f t="shared" si="10"/>
        <v>0</v>
      </c>
      <c r="G126" s="107"/>
    </row>
    <row r="127" ht="33" customHeight="1" spans="1:11">
      <c r="A127" s="87" t="s">
        <v>694</v>
      </c>
      <c r="B127" s="88"/>
      <c r="C127" s="89"/>
      <c r="D127" s="89"/>
      <c r="E127" s="90"/>
      <c r="F127" s="46">
        <f>SUM(F6:F126)</f>
        <v>0</v>
      </c>
      <c r="G127" s="134"/>
      <c r="I127" s="150"/>
      <c r="J127" s="93"/>
      <c r="K127" s="93"/>
    </row>
    <row r="128" ht="18.75" customHeight="1" spans="1:7">
      <c r="A128" s="170"/>
      <c r="B128" s="170"/>
      <c r="C128" s="170"/>
      <c r="D128" s="170"/>
      <c r="E128" s="171"/>
      <c r="F128" s="171"/>
      <c r="G128" s="170"/>
    </row>
    <row r="129" ht="27.75" customHeight="1" spans="1:7">
      <c r="A129" s="170"/>
      <c r="B129" s="170"/>
      <c r="C129" s="174"/>
      <c r="D129" s="174"/>
      <c r="E129" s="175"/>
      <c r="F129" s="176"/>
      <c r="G129" s="177"/>
    </row>
    <row r="130" ht="20.25" customHeight="1" spans="1:7">
      <c r="A130" s="170"/>
      <c r="B130" s="170"/>
      <c r="C130" s="174"/>
      <c r="D130" s="174"/>
      <c r="E130" s="175"/>
      <c r="F130" s="176"/>
      <c r="G130" s="177"/>
    </row>
    <row r="131" ht="18.75" spans="1:7">
      <c r="A131" s="170"/>
      <c r="B131" s="170"/>
      <c r="C131" s="174"/>
      <c r="D131" s="174"/>
      <c r="E131" s="175"/>
      <c r="F131" s="176"/>
      <c r="G131" s="177"/>
    </row>
    <row r="132" ht="18.75" spans="1:7">
      <c r="A132" s="170"/>
      <c r="B132" s="170"/>
      <c r="C132" s="174"/>
      <c r="D132" s="174"/>
      <c r="E132" s="175"/>
      <c r="F132" s="176"/>
      <c r="G132" s="177"/>
    </row>
    <row r="133" ht="18.75" spans="1:7">
      <c r="A133" s="170"/>
      <c r="B133" s="170"/>
      <c r="C133" s="174"/>
      <c r="D133" s="174"/>
      <c r="E133" s="175"/>
      <c r="F133" s="176"/>
      <c r="G133" s="177"/>
    </row>
    <row r="134" ht="18.75" spans="1:7">
      <c r="A134" s="170"/>
      <c r="B134" s="170"/>
      <c r="C134" s="174"/>
      <c r="D134" s="174"/>
      <c r="E134" s="175"/>
      <c r="F134" s="176"/>
      <c r="G134" s="177"/>
    </row>
    <row r="135" ht="18.75" spans="1:7">
      <c r="A135" s="170"/>
      <c r="B135" s="170"/>
      <c r="C135" s="174"/>
      <c r="D135" s="174"/>
      <c r="E135" s="175"/>
      <c r="F135" s="176"/>
      <c r="G135" s="177"/>
    </row>
    <row r="136" ht="18.75" spans="1:7">
      <c r="A136" s="170"/>
      <c r="B136" s="170"/>
      <c r="C136" s="174"/>
      <c r="D136" s="174"/>
      <c r="E136" s="175"/>
      <c r="F136" s="176"/>
      <c r="G136" s="177"/>
    </row>
    <row r="137" ht="18.75" spans="1:7">
      <c r="A137" s="170"/>
      <c r="B137" s="170"/>
      <c r="C137" s="174"/>
      <c r="D137" s="174"/>
      <c r="E137" s="175"/>
      <c r="F137" s="176"/>
      <c r="G137" s="177"/>
    </row>
    <row r="138" ht="18.75" spans="1:7">
      <c r="A138" s="170"/>
      <c r="B138" s="170"/>
      <c r="C138" s="174"/>
      <c r="D138" s="174"/>
      <c r="E138" s="175"/>
      <c r="F138" s="176"/>
      <c r="G138" s="177"/>
    </row>
    <row r="139" ht="18.75" spans="1:7">
      <c r="A139" s="170"/>
      <c r="B139" s="170"/>
      <c r="C139" s="174"/>
      <c r="D139" s="174"/>
      <c r="E139" s="175"/>
      <c r="F139" s="176"/>
      <c r="G139" s="177"/>
    </row>
  </sheetData>
  <sheetProtection password="D79E" sheet="1" objects="1"/>
  <protectedRanges>
    <protectedRange sqref="E6:E126" name="区域5"/>
  </protectedRanges>
  <mergeCells count="21">
    <mergeCell ref="A1:G1"/>
    <mergeCell ref="A2:G2"/>
    <mergeCell ref="A127:B127"/>
    <mergeCell ref="A3:A4"/>
    <mergeCell ref="A20:A25"/>
    <mergeCell ref="A31:A32"/>
    <mergeCell ref="A37:A39"/>
    <mergeCell ref="A40:A42"/>
    <mergeCell ref="A43:A45"/>
    <mergeCell ref="A46:A48"/>
    <mergeCell ref="A69:A76"/>
    <mergeCell ref="A77:A88"/>
    <mergeCell ref="A90:A93"/>
    <mergeCell ref="A94:A95"/>
    <mergeCell ref="A97:A99"/>
    <mergeCell ref="A100:A108"/>
    <mergeCell ref="C3:C4"/>
    <mergeCell ref="D3:D4"/>
    <mergeCell ref="E3:E4"/>
    <mergeCell ref="F3:F4"/>
    <mergeCell ref="G3:G4"/>
  </mergeCells>
  <dataValidations count="1">
    <dataValidation type="list" allowBlank="1" showInputMessage="1" sqref="F5 F14 F20 F28 F35 F49 F69 F77 F89 F100 F109">
      <formula1>"上浮,下浮"</formula1>
    </dataValidation>
  </dataValidations>
  <pageMargins left="0.708661417322835" right="0.708661417322835" top="0.748031496062992" bottom="0.748031496062992" header="0.31496062992126" footer="0.31496062992126"/>
  <pageSetup paperSize="9" scale="90"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46"/>
  <sheetViews>
    <sheetView workbookViewId="0">
      <selection activeCell="E33" sqref="E33"/>
    </sheetView>
  </sheetViews>
  <sheetFormatPr defaultColWidth="9" defaultRowHeight="13.5"/>
  <cols>
    <col min="1" max="1" width="7.90833333333333" customWidth="1"/>
    <col min="2" max="2" width="40" customWidth="1"/>
    <col min="3" max="3" width="7.18333333333333" customWidth="1"/>
    <col min="4" max="4" width="7.45" customWidth="1"/>
    <col min="5" max="5" width="9.26666666666667" style="1" customWidth="1"/>
    <col min="6" max="6" width="10.3666666666667" style="1" customWidth="1"/>
    <col min="7" max="7" width="14.0916666666667" customWidth="1"/>
  </cols>
  <sheetData>
    <row r="1" ht="29.25" spans="1:7">
      <c r="A1" s="50" t="s">
        <v>205</v>
      </c>
      <c r="B1" s="50"/>
      <c r="C1" s="50"/>
      <c r="D1" s="50"/>
      <c r="E1" s="50"/>
      <c r="F1" s="50"/>
      <c r="G1" s="50"/>
    </row>
    <row r="2" ht="44.4" customHeight="1" spans="1:7">
      <c r="A2" s="51" t="s">
        <v>695</v>
      </c>
      <c r="B2" s="51"/>
      <c r="C2" s="51"/>
      <c r="D2" s="51"/>
      <c r="E2" s="51"/>
      <c r="F2" s="51"/>
      <c r="G2" s="51"/>
    </row>
    <row r="3" ht="20.25" spans="1:7">
      <c r="A3" s="52" t="s">
        <v>258</v>
      </c>
      <c r="B3" s="53" t="s">
        <v>194</v>
      </c>
      <c r="C3" s="28" t="s">
        <v>59</v>
      </c>
      <c r="D3" s="28" t="s">
        <v>208</v>
      </c>
      <c r="E3" s="29" t="s">
        <v>60</v>
      </c>
      <c r="F3" s="29" t="s">
        <v>209</v>
      </c>
      <c r="G3" s="28" t="s">
        <v>61</v>
      </c>
    </row>
    <row r="4" ht="54.75" customHeight="1" spans="1:10">
      <c r="A4" s="54"/>
      <c r="B4" s="14" t="s">
        <v>696</v>
      </c>
      <c r="C4" s="28"/>
      <c r="D4" s="28"/>
      <c r="E4" s="29"/>
      <c r="F4" s="29"/>
      <c r="G4" s="28"/>
      <c r="I4" s="47"/>
      <c r="J4" s="47"/>
    </row>
    <row r="5" ht="71.4" customHeight="1" spans="1:7">
      <c r="A5" s="55" t="s">
        <v>697</v>
      </c>
      <c r="B5" s="56" t="s">
        <v>698</v>
      </c>
      <c r="C5" s="57"/>
      <c r="D5" s="57"/>
      <c r="E5" s="58"/>
      <c r="F5" s="58"/>
      <c r="G5" s="59"/>
    </row>
    <row r="6" ht="69" spans="1:7">
      <c r="A6" s="60">
        <v>-101</v>
      </c>
      <c r="B6" s="61" t="s">
        <v>699</v>
      </c>
      <c r="C6" s="57" t="s">
        <v>164</v>
      </c>
      <c r="D6" s="57">
        <v>2</v>
      </c>
      <c r="E6" s="58">
        <v>0</v>
      </c>
      <c r="F6" s="58">
        <f t="shared" ref="F6:F35" si="0">E6*D6</f>
        <v>0</v>
      </c>
      <c r="G6" s="59"/>
    </row>
    <row r="7" ht="69" spans="1:7">
      <c r="A7" s="55" t="s">
        <v>700</v>
      </c>
      <c r="B7" s="56" t="s">
        <v>701</v>
      </c>
      <c r="C7" s="62"/>
      <c r="D7" s="62"/>
      <c r="E7" s="63"/>
      <c r="F7" s="64"/>
      <c r="G7" s="65"/>
    </row>
    <row r="8" ht="45" customHeight="1" spans="1:7">
      <c r="A8" s="60">
        <v>-201</v>
      </c>
      <c r="B8" s="66" t="s">
        <v>702</v>
      </c>
      <c r="C8" s="67" t="s">
        <v>164</v>
      </c>
      <c r="D8" s="67">
        <v>2</v>
      </c>
      <c r="E8" s="58">
        <v>0</v>
      </c>
      <c r="F8" s="58">
        <f t="shared" si="0"/>
        <v>0</v>
      </c>
      <c r="G8" s="22" t="s">
        <v>473</v>
      </c>
    </row>
    <row r="9" ht="48.65" customHeight="1" spans="1:7">
      <c r="A9" s="60">
        <v>-202</v>
      </c>
      <c r="B9" s="66" t="s">
        <v>703</v>
      </c>
      <c r="C9" s="68" t="s">
        <v>164</v>
      </c>
      <c r="D9" s="68">
        <v>1</v>
      </c>
      <c r="E9" s="58">
        <v>0</v>
      </c>
      <c r="F9" s="58">
        <f t="shared" si="0"/>
        <v>0</v>
      </c>
      <c r="G9" s="22" t="s">
        <v>473</v>
      </c>
    </row>
    <row r="10" ht="62" customHeight="1" spans="1:7">
      <c r="A10" s="60">
        <v>-203</v>
      </c>
      <c r="B10" s="69" t="s">
        <v>704</v>
      </c>
      <c r="C10" s="70" t="s">
        <v>164</v>
      </c>
      <c r="D10" s="70">
        <v>1</v>
      </c>
      <c r="E10" s="58">
        <v>0</v>
      </c>
      <c r="F10" s="58">
        <f t="shared" si="0"/>
        <v>0</v>
      </c>
      <c r="G10" s="22" t="s">
        <v>473</v>
      </c>
    </row>
    <row r="11" ht="38.4" customHeight="1" spans="1:7">
      <c r="A11" s="60">
        <v>-204</v>
      </c>
      <c r="B11" s="66" t="s">
        <v>705</v>
      </c>
      <c r="C11" s="68" t="s">
        <v>164</v>
      </c>
      <c r="D11" s="68">
        <v>1</v>
      </c>
      <c r="E11" s="58">
        <v>0</v>
      </c>
      <c r="F11" s="58">
        <f t="shared" si="0"/>
        <v>0</v>
      </c>
      <c r="G11" s="22" t="s">
        <v>473</v>
      </c>
    </row>
    <row r="12" ht="35" customHeight="1" spans="1:7">
      <c r="A12" s="60">
        <v>-205</v>
      </c>
      <c r="B12" s="69" t="s">
        <v>706</v>
      </c>
      <c r="C12" s="70" t="s">
        <v>164</v>
      </c>
      <c r="D12" s="70">
        <v>2</v>
      </c>
      <c r="E12" s="58">
        <v>0</v>
      </c>
      <c r="F12" s="58">
        <f t="shared" si="0"/>
        <v>0</v>
      </c>
      <c r="G12" s="22" t="s">
        <v>473</v>
      </c>
    </row>
    <row r="13" ht="45" customHeight="1" spans="1:7">
      <c r="A13" s="60">
        <v>-206</v>
      </c>
      <c r="B13" s="69" t="s">
        <v>707</v>
      </c>
      <c r="C13" s="70" t="s">
        <v>164</v>
      </c>
      <c r="D13" s="70">
        <v>2</v>
      </c>
      <c r="E13" s="58">
        <v>0</v>
      </c>
      <c r="F13" s="58">
        <f t="shared" si="0"/>
        <v>0</v>
      </c>
      <c r="G13" s="22" t="s">
        <v>473</v>
      </c>
    </row>
    <row r="14" ht="29.4" customHeight="1" spans="1:7">
      <c r="A14" s="60">
        <v>-207</v>
      </c>
      <c r="B14" s="71" t="s">
        <v>708</v>
      </c>
      <c r="C14" s="72" t="s">
        <v>164</v>
      </c>
      <c r="D14" s="72">
        <v>1</v>
      </c>
      <c r="E14" s="58">
        <v>0</v>
      </c>
      <c r="F14" s="58">
        <f t="shared" si="0"/>
        <v>0</v>
      </c>
      <c r="G14" s="22" t="s">
        <v>473</v>
      </c>
    </row>
    <row r="15" ht="59.4" customHeight="1" spans="1:7">
      <c r="A15" s="60">
        <v>-208</v>
      </c>
      <c r="B15" s="73" t="s">
        <v>709</v>
      </c>
      <c r="C15" s="74" t="s">
        <v>164</v>
      </c>
      <c r="D15" s="74">
        <v>1</v>
      </c>
      <c r="E15" s="58">
        <v>0</v>
      </c>
      <c r="F15" s="58">
        <f t="shared" si="0"/>
        <v>0</v>
      </c>
      <c r="G15" s="22" t="s">
        <v>473</v>
      </c>
    </row>
    <row r="16" s="48" customFormat="1" ht="39.65" customHeight="1" spans="1:7">
      <c r="A16" s="60">
        <v>-209</v>
      </c>
      <c r="B16" s="71" t="s">
        <v>710</v>
      </c>
      <c r="C16" s="72" t="s">
        <v>164</v>
      </c>
      <c r="D16" s="72">
        <v>2</v>
      </c>
      <c r="E16" s="58">
        <v>0</v>
      </c>
      <c r="F16" s="58">
        <f t="shared" si="0"/>
        <v>0</v>
      </c>
      <c r="G16" s="22" t="s">
        <v>473</v>
      </c>
    </row>
    <row r="17" s="48" customFormat="1" ht="48" customHeight="1" spans="1:7">
      <c r="A17" s="60">
        <v>-210</v>
      </c>
      <c r="B17" s="73" t="s">
        <v>711</v>
      </c>
      <c r="C17" s="74" t="s">
        <v>164</v>
      </c>
      <c r="D17" s="74">
        <v>1</v>
      </c>
      <c r="E17" s="58">
        <v>0</v>
      </c>
      <c r="F17" s="58">
        <f t="shared" si="0"/>
        <v>0</v>
      </c>
      <c r="G17" s="22" t="s">
        <v>473</v>
      </c>
    </row>
    <row r="18" s="48" customFormat="1" ht="25.5" spans="1:7">
      <c r="A18" s="60">
        <v>-211</v>
      </c>
      <c r="B18" s="73" t="s">
        <v>712</v>
      </c>
      <c r="C18" s="74" t="s">
        <v>164</v>
      </c>
      <c r="D18" s="74">
        <v>1</v>
      </c>
      <c r="E18" s="58">
        <v>0</v>
      </c>
      <c r="F18" s="58">
        <f t="shared" si="0"/>
        <v>0</v>
      </c>
      <c r="G18" s="22" t="s">
        <v>473</v>
      </c>
    </row>
    <row r="19" s="49" customFormat="1" ht="48" customHeight="1" spans="1:7">
      <c r="A19" s="75">
        <v>-212</v>
      </c>
      <c r="B19" s="66" t="s">
        <v>713</v>
      </c>
      <c r="C19" s="68" t="s">
        <v>164</v>
      </c>
      <c r="D19" s="68">
        <v>2</v>
      </c>
      <c r="E19" s="58">
        <v>0</v>
      </c>
      <c r="F19" s="58">
        <f t="shared" si="0"/>
        <v>0</v>
      </c>
      <c r="G19" s="76" t="s">
        <v>473</v>
      </c>
    </row>
    <row r="20" s="48" customFormat="1" ht="25.5" spans="1:7">
      <c r="A20" s="60">
        <v>-213</v>
      </c>
      <c r="B20" s="73" t="s">
        <v>714</v>
      </c>
      <c r="C20" s="67" t="s">
        <v>164</v>
      </c>
      <c r="D20" s="67">
        <v>2</v>
      </c>
      <c r="E20" s="58">
        <v>0</v>
      </c>
      <c r="F20" s="58">
        <f t="shared" si="0"/>
        <v>0</v>
      </c>
      <c r="G20" s="22" t="s">
        <v>473</v>
      </c>
    </row>
    <row r="21" s="49" customFormat="1" ht="29.5" customHeight="1" spans="1:7">
      <c r="A21" s="75">
        <v>-214</v>
      </c>
      <c r="B21" s="66" t="s">
        <v>715</v>
      </c>
      <c r="C21" s="77" t="s">
        <v>164</v>
      </c>
      <c r="D21" s="77">
        <v>1</v>
      </c>
      <c r="E21" s="58">
        <v>0</v>
      </c>
      <c r="F21" s="58">
        <f t="shared" si="0"/>
        <v>0</v>
      </c>
      <c r="G21" s="76" t="s">
        <v>473</v>
      </c>
    </row>
    <row r="22" s="48" customFormat="1" ht="26.4" customHeight="1" spans="1:7">
      <c r="A22" s="60">
        <v>-215</v>
      </c>
      <c r="B22" s="66" t="s">
        <v>716</v>
      </c>
      <c r="C22" s="77" t="s">
        <v>164</v>
      </c>
      <c r="D22" s="77">
        <v>1</v>
      </c>
      <c r="E22" s="58">
        <v>0</v>
      </c>
      <c r="F22" s="58">
        <f t="shared" si="0"/>
        <v>0</v>
      </c>
      <c r="G22" s="22" t="s">
        <v>473</v>
      </c>
    </row>
    <row r="23" s="48" customFormat="1" ht="37.75" customHeight="1" spans="1:7">
      <c r="A23" s="60">
        <v>-216</v>
      </c>
      <c r="B23" s="66" t="s">
        <v>717</v>
      </c>
      <c r="C23" s="77" t="s">
        <v>164</v>
      </c>
      <c r="D23" s="77">
        <v>1</v>
      </c>
      <c r="E23" s="58">
        <v>0</v>
      </c>
      <c r="F23" s="58">
        <f t="shared" si="0"/>
        <v>0</v>
      </c>
      <c r="G23" s="22" t="s">
        <v>473</v>
      </c>
    </row>
    <row r="24" s="48" customFormat="1" ht="33.65" customHeight="1" spans="1:7">
      <c r="A24" s="60">
        <v>-217</v>
      </c>
      <c r="B24" s="66" t="s">
        <v>718</v>
      </c>
      <c r="C24" s="77" t="s">
        <v>164</v>
      </c>
      <c r="D24" s="77">
        <v>1</v>
      </c>
      <c r="E24" s="58">
        <v>0</v>
      </c>
      <c r="F24" s="58">
        <f t="shared" si="0"/>
        <v>0</v>
      </c>
      <c r="G24" s="22" t="s">
        <v>473</v>
      </c>
    </row>
    <row r="25" s="48" customFormat="1" ht="40.25" customHeight="1" spans="1:7">
      <c r="A25" s="60">
        <v>-218</v>
      </c>
      <c r="B25" s="66" t="s">
        <v>719</v>
      </c>
      <c r="C25" s="77" t="s">
        <v>164</v>
      </c>
      <c r="D25" s="77">
        <v>1</v>
      </c>
      <c r="E25" s="58">
        <v>0</v>
      </c>
      <c r="F25" s="58">
        <f t="shared" si="0"/>
        <v>0</v>
      </c>
      <c r="G25" s="22" t="s">
        <v>473</v>
      </c>
    </row>
    <row r="26" s="48" customFormat="1" ht="34.25" customHeight="1" spans="1:7">
      <c r="A26" s="60">
        <v>-219</v>
      </c>
      <c r="B26" s="66" t="s">
        <v>720</v>
      </c>
      <c r="C26" s="77" t="s">
        <v>164</v>
      </c>
      <c r="D26" s="77">
        <v>1</v>
      </c>
      <c r="E26" s="58">
        <v>0</v>
      </c>
      <c r="F26" s="58">
        <f t="shared" si="0"/>
        <v>0</v>
      </c>
      <c r="G26" s="22" t="s">
        <v>473</v>
      </c>
    </row>
    <row r="27" s="48" customFormat="1" ht="30.65" customHeight="1" spans="1:7">
      <c r="A27" s="78">
        <v>-220</v>
      </c>
      <c r="B27" s="66" t="s">
        <v>721</v>
      </c>
      <c r="C27" s="77" t="s">
        <v>164</v>
      </c>
      <c r="D27" s="77">
        <v>2</v>
      </c>
      <c r="E27" s="58">
        <v>0</v>
      </c>
      <c r="F27" s="58">
        <f t="shared" si="0"/>
        <v>0</v>
      </c>
      <c r="G27" s="22" t="s">
        <v>473</v>
      </c>
    </row>
    <row r="28" s="48" customFormat="1" ht="30.65" customHeight="1" spans="1:7">
      <c r="A28" s="79"/>
      <c r="B28" s="66" t="s">
        <v>722</v>
      </c>
      <c r="C28" s="77" t="s">
        <v>164</v>
      </c>
      <c r="D28" s="77">
        <v>1</v>
      </c>
      <c r="E28" s="58">
        <v>0</v>
      </c>
      <c r="F28" s="58">
        <f t="shared" si="0"/>
        <v>0</v>
      </c>
      <c r="G28" s="22" t="s">
        <v>473</v>
      </c>
    </row>
    <row r="29" s="48" customFormat="1" ht="30.65" customHeight="1" spans="1:7">
      <c r="A29" s="78">
        <v>-221</v>
      </c>
      <c r="B29" s="66" t="s">
        <v>723</v>
      </c>
      <c r="C29" s="77" t="s">
        <v>164</v>
      </c>
      <c r="D29" s="77">
        <v>1</v>
      </c>
      <c r="E29" s="58">
        <v>0</v>
      </c>
      <c r="F29" s="58">
        <f t="shared" si="0"/>
        <v>0</v>
      </c>
      <c r="G29" s="22" t="s">
        <v>473</v>
      </c>
    </row>
    <row r="30" s="48" customFormat="1" ht="30.65" customHeight="1" spans="1:7">
      <c r="A30" s="80"/>
      <c r="B30" s="66" t="s">
        <v>724</v>
      </c>
      <c r="C30" s="77" t="s">
        <v>316</v>
      </c>
      <c r="D30" s="77">
        <v>1</v>
      </c>
      <c r="E30" s="58">
        <v>0</v>
      </c>
      <c r="F30" s="58">
        <f t="shared" si="0"/>
        <v>0</v>
      </c>
      <c r="G30" s="22" t="s">
        <v>475</v>
      </c>
    </row>
    <row r="31" s="48" customFormat="1" ht="30.65" customHeight="1" spans="1:7">
      <c r="A31" s="80"/>
      <c r="B31" s="81" t="s">
        <v>725</v>
      </c>
      <c r="C31" s="27" t="s">
        <v>314</v>
      </c>
      <c r="D31" s="27">
        <v>2</v>
      </c>
      <c r="E31" s="58">
        <v>0</v>
      </c>
      <c r="F31" s="58">
        <f t="shared" si="0"/>
        <v>0</v>
      </c>
      <c r="G31" s="82"/>
    </row>
    <row r="32" s="48" customFormat="1" ht="30.65" customHeight="1" spans="1:7">
      <c r="A32" s="80"/>
      <c r="B32" s="81" t="s">
        <v>524</v>
      </c>
      <c r="C32" s="27" t="s">
        <v>542</v>
      </c>
      <c r="D32" s="27">
        <v>4</v>
      </c>
      <c r="E32" s="58">
        <v>0</v>
      </c>
      <c r="F32" s="58">
        <f t="shared" si="0"/>
        <v>0</v>
      </c>
      <c r="G32" s="82"/>
    </row>
    <row r="33" s="48" customFormat="1" ht="30.65" customHeight="1" spans="1:7">
      <c r="A33" s="79"/>
      <c r="B33" s="81" t="s">
        <v>521</v>
      </c>
      <c r="C33" s="27" t="s">
        <v>281</v>
      </c>
      <c r="D33" s="27">
        <v>4</v>
      </c>
      <c r="E33" s="58">
        <v>0</v>
      </c>
      <c r="F33" s="58">
        <f t="shared" si="0"/>
        <v>0</v>
      </c>
      <c r="G33" s="82"/>
    </row>
    <row r="34" s="48" customFormat="1" ht="52.25" customHeight="1" spans="1:10">
      <c r="A34" s="60">
        <v>-222</v>
      </c>
      <c r="B34" s="83" t="s">
        <v>726</v>
      </c>
      <c r="C34" s="84" t="s">
        <v>164</v>
      </c>
      <c r="D34" s="84">
        <v>4</v>
      </c>
      <c r="E34" s="58">
        <v>0</v>
      </c>
      <c r="F34" s="58">
        <f t="shared" si="0"/>
        <v>0</v>
      </c>
      <c r="G34" s="85"/>
      <c r="H34" s="86"/>
      <c r="I34" s="86"/>
      <c r="J34" s="86"/>
    </row>
    <row r="35" s="48" customFormat="1" ht="66" customHeight="1" spans="1:7">
      <c r="A35" s="60">
        <v>-223</v>
      </c>
      <c r="B35" s="83" t="s">
        <v>727</v>
      </c>
      <c r="C35" s="74" t="s">
        <v>109</v>
      </c>
      <c r="D35" s="74">
        <v>41</v>
      </c>
      <c r="E35" s="58">
        <v>0</v>
      </c>
      <c r="F35" s="58">
        <f t="shared" si="0"/>
        <v>0</v>
      </c>
      <c r="G35" s="22"/>
    </row>
    <row r="36" ht="33.65" customHeight="1" spans="1:10">
      <c r="A36" s="87" t="s">
        <v>728</v>
      </c>
      <c r="B36" s="88"/>
      <c r="C36" s="89"/>
      <c r="D36" s="89"/>
      <c r="E36" s="90"/>
      <c r="F36" s="91">
        <f>SUM(F6:F35)</f>
        <v>0</v>
      </c>
      <c r="G36" s="92"/>
      <c r="J36" s="93"/>
    </row>
    <row r="37" ht="21" customHeight="1"/>
    <row r="38" ht="18.75" customHeight="1"/>
    <row r="40" ht="30" customHeight="1"/>
    <row r="41" ht="29.25" customHeight="1"/>
    <row r="42" ht="29.25" customHeight="1"/>
    <row r="43" ht="47.25" customHeight="1"/>
    <row r="44" ht="35.25" customHeight="1"/>
    <row r="45" ht="39" customHeight="1"/>
    <row r="46" ht="140" customHeight="1"/>
  </sheetData>
  <sheetProtection password="D79E" sheet="1" objects="1"/>
  <protectedRanges>
    <protectedRange sqref="E6 E8:E35" name="区域1"/>
  </protectedRanges>
  <mergeCells count="11">
    <mergeCell ref="A1:G1"/>
    <mergeCell ref="A2:G2"/>
    <mergeCell ref="A36:B36"/>
    <mergeCell ref="A3:A4"/>
    <mergeCell ref="A27:A28"/>
    <mergeCell ref="A29:A33"/>
    <mergeCell ref="C3:C4"/>
    <mergeCell ref="D3:D4"/>
    <mergeCell ref="E3:E4"/>
    <mergeCell ref="F3:F4"/>
    <mergeCell ref="G3:G4"/>
  </mergeCells>
  <dataValidations count="1">
    <dataValidation type="list" allowBlank="1" showInputMessage="1" sqref="F7">
      <formula1>"上浮,下浮"</formula1>
    </dataValidation>
  </dataValidations>
  <pageMargins left="0.708661417322835" right="0.708661417322835" top="0.748031496062992" bottom="0.748031496062992" header="0.31496062992126" footer="0.31496062992126"/>
  <pageSetup paperSize="9" scale="90"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51"/>
  <sheetViews>
    <sheetView workbookViewId="0">
      <selection activeCell="F51" sqref="F51"/>
    </sheetView>
  </sheetViews>
  <sheetFormatPr defaultColWidth="9" defaultRowHeight="13.5"/>
  <cols>
    <col min="1" max="1" width="9" customWidth="1"/>
    <col min="2" max="2" width="41" customWidth="1"/>
    <col min="3" max="3" width="7.18333333333333" customWidth="1"/>
    <col min="4" max="4" width="8.81666666666667" customWidth="1"/>
    <col min="5" max="5" width="11.5416666666667" style="1" customWidth="1"/>
    <col min="6" max="6" width="14.8166666666667" style="1" customWidth="1"/>
    <col min="7" max="7" width="14.1833333333333" customWidth="1"/>
  </cols>
  <sheetData>
    <row r="1" ht="29.25" spans="1:7">
      <c r="A1" s="2" t="s">
        <v>205</v>
      </c>
      <c r="B1" s="2"/>
      <c r="C1" s="2"/>
      <c r="D1" s="2"/>
      <c r="E1" s="3"/>
      <c r="F1" s="4"/>
      <c r="G1" s="4"/>
    </row>
    <row r="2" s="25" customFormat="1" ht="50" customHeight="1" spans="1:7">
      <c r="A2" s="5" t="s">
        <v>729</v>
      </c>
      <c r="B2" s="5"/>
      <c r="C2" s="5"/>
      <c r="D2" s="5"/>
      <c r="E2" s="6"/>
      <c r="F2" s="7"/>
      <c r="G2" s="8"/>
    </row>
    <row r="3" ht="20.25" customHeight="1" spans="1:7">
      <c r="A3" s="27" t="s">
        <v>258</v>
      </c>
      <c r="B3" s="10" t="s">
        <v>194</v>
      </c>
      <c r="C3" s="28" t="s">
        <v>59</v>
      </c>
      <c r="D3" s="28" t="s">
        <v>208</v>
      </c>
      <c r="E3" s="29" t="s">
        <v>60</v>
      </c>
      <c r="F3" s="29" t="s">
        <v>209</v>
      </c>
      <c r="G3" s="27" t="s">
        <v>61</v>
      </c>
    </row>
    <row r="4" ht="54.75" customHeight="1" spans="1:7">
      <c r="A4" s="27"/>
      <c r="B4" s="14" t="s">
        <v>259</v>
      </c>
      <c r="C4" s="28"/>
      <c r="D4" s="28"/>
      <c r="E4" s="29"/>
      <c r="F4" s="29"/>
      <c r="G4" s="27"/>
    </row>
    <row r="5" ht="82.5" customHeight="1" spans="1:10">
      <c r="A5" s="17" t="s">
        <v>730</v>
      </c>
      <c r="B5" s="18" t="s">
        <v>731</v>
      </c>
      <c r="C5" s="19"/>
      <c r="D5" s="19"/>
      <c r="E5" s="20"/>
      <c r="F5" s="20"/>
      <c r="G5" s="19"/>
      <c r="I5" s="47"/>
      <c r="J5" s="47"/>
    </row>
    <row r="6" ht="25.5" spans="1:7">
      <c r="A6" s="30">
        <v>-101</v>
      </c>
      <c r="B6" s="14" t="s">
        <v>732</v>
      </c>
      <c r="C6" s="31" t="s">
        <v>211</v>
      </c>
      <c r="D6" s="31">
        <v>1</v>
      </c>
      <c r="E6" s="32">
        <v>0</v>
      </c>
      <c r="F6" s="32">
        <f t="shared" ref="F6:F16" si="0">D6*E6</f>
        <v>0</v>
      </c>
      <c r="G6" s="33" t="s">
        <v>733</v>
      </c>
    </row>
    <row r="7" s="26" customFormat="1" ht="25.5" spans="1:11">
      <c r="A7" s="34"/>
      <c r="B7" s="14" t="s">
        <v>734</v>
      </c>
      <c r="C7" s="35" t="s">
        <v>211</v>
      </c>
      <c r="D7" s="35">
        <v>1</v>
      </c>
      <c r="E7" s="32">
        <v>0</v>
      </c>
      <c r="F7" s="32">
        <f t="shared" si="0"/>
        <v>0</v>
      </c>
      <c r="G7" s="36" t="s">
        <v>735</v>
      </c>
      <c r="H7" s="37"/>
      <c r="I7" s="37"/>
      <c r="J7" s="37"/>
      <c r="K7" s="37"/>
    </row>
    <row r="8" spans="1:7">
      <c r="A8" s="30"/>
      <c r="B8" s="14" t="s">
        <v>736</v>
      </c>
      <c r="C8" s="31" t="s">
        <v>211</v>
      </c>
      <c r="D8" s="31">
        <v>1</v>
      </c>
      <c r="E8" s="32">
        <v>0</v>
      </c>
      <c r="F8" s="32">
        <f t="shared" si="0"/>
        <v>0</v>
      </c>
      <c r="G8" s="33"/>
    </row>
    <row r="9" spans="1:7">
      <c r="A9" s="30"/>
      <c r="B9" s="14" t="s">
        <v>737</v>
      </c>
      <c r="C9" s="31" t="s">
        <v>211</v>
      </c>
      <c r="D9" s="31">
        <v>1</v>
      </c>
      <c r="E9" s="32">
        <v>0</v>
      </c>
      <c r="F9" s="32">
        <f t="shared" si="0"/>
        <v>0</v>
      </c>
      <c r="G9" s="33"/>
    </row>
    <row r="10" ht="25.5" spans="1:7">
      <c r="A10" s="30">
        <v>-102</v>
      </c>
      <c r="B10" s="38" t="s">
        <v>738</v>
      </c>
      <c r="C10" s="31" t="s">
        <v>211</v>
      </c>
      <c r="D10" s="31">
        <v>1</v>
      </c>
      <c r="E10" s="32">
        <v>0</v>
      </c>
      <c r="F10" s="32">
        <f t="shared" si="0"/>
        <v>0</v>
      </c>
      <c r="G10" s="31"/>
    </row>
    <row r="11" spans="1:7">
      <c r="A11" s="30">
        <v>-103</v>
      </c>
      <c r="B11" s="38" t="s">
        <v>739</v>
      </c>
      <c r="C11" s="31" t="s">
        <v>211</v>
      </c>
      <c r="D11" s="31">
        <v>1</v>
      </c>
      <c r="E11" s="32">
        <v>0</v>
      </c>
      <c r="F11" s="32">
        <f t="shared" si="0"/>
        <v>0</v>
      </c>
      <c r="G11" s="31"/>
    </row>
    <row r="12" spans="1:7">
      <c r="A12" s="30"/>
      <c r="B12" s="38" t="s">
        <v>740</v>
      </c>
      <c r="C12" s="31" t="s">
        <v>512</v>
      </c>
      <c r="D12" s="31">
        <v>4</v>
      </c>
      <c r="E12" s="32">
        <v>0</v>
      </c>
      <c r="F12" s="32">
        <f t="shared" si="0"/>
        <v>0</v>
      </c>
      <c r="G12" s="31" t="s">
        <v>741</v>
      </c>
    </row>
    <row r="13" ht="38.25" spans="1:7">
      <c r="A13" s="30">
        <v>-104</v>
      </c>
      <c r="B13" s="38" t="s">
        <v>742</v>
      </c>
      <c r="C13" s="31" t="s">
        <v>211</v>
      </c>
      <c r="D13" s="31">
        <v>1</v>
      </c>
      <c r="E13" s="32">
        <v>0</v>
      </c>
      <c r="F13" s="32">
        <f t="shared" si="0"/>
        <v>0</v>
      </c>
      <c r="G13" s="31"/>
    </row>
    <row r="14" ht="38.25" spans="1:7">
      <c r="A14" s="30"/>
      <c r="B14" s="38" t="s">
        <v>743</v>
      </c>
      <c r="C14" s="31" t="s">
        <v>211</v>
      </c>
      <c r="D14" s="31">
        <v>1</v>
      </c>
      <c r="E14" s="32">
        <v>0</v>
      </c>
      <c r="F14" s="32">
        <f t="shared" si="0"/>
        <v>0</v>
      </c>
      <c r="G14" s="31" t="s">
        <v>317</v>
      </c>
    </row>
    <row r="15" ht="103.5" spans="1:7">
      <c r="A15" s="17" t="s">
        <v>744</v>
      </c>
      <c r="B15" s="5" t="s">
        <v>745</v>
      </c>
      <c r="C15" s="19" t="s">
        <v>211</v>
      </c>
      <c r="D15" s="19">
        <v>1</v>
      </c>
      <c r="E15" s="32">
        <v>0</v>
      </c>
      <c r="F15" s="32">
        <f t="shared" si="0"/>
        <v>0</v>
      </c>
      <c r="G15" s="22" t="s">
        <v>746</v>
      </c>
    </row>
    <row r="16" spans="1:7">
      <c r="A16" s="30">
        <v>-201</v>
      </c>
      <c r="B16" s="38" t="s">
        <v>747</v>
      </c>
      <c r="C16" s="31" t="s">
        <v>86</v>
      </c>
      <c r="D16" s="31">
        <v>30</v>
      </c>
      <c r="E16" s="32">
        <v>0</v>
      </c>
      <c r="F16" s="32">
        <f t="shared" si="0"/>
        <v>0</v>
      </c>
      <c r="G16" s="31"/>
    </row>
    <row r="17" spans="1:7">
      <c r="A17" s="30">
        <v>-202</v>
      </c>
      <c r="B17" s="39" t="s">
        <v>748</v>
      </c>
      <c r="C17" s="31"/>
      <c r="D17" s="31"/>
      <c r="E17" s="32"/>
      <c r="F17" s="32"/>
      <c r="G17" s="31"/>
    </row>
    <row r="18" spans="1:7">
      <c r="A18" s="30"/>
      <c r="B18" s="38" t="s">
        <v>749</v>
      </c>
      <c r="C18" s="31" t="s">
        <v>84</v>
      </c>
      <c r="D18" s="31">
        <v>4</v>
      </c>
      <c r="E18" s="32">
        <v>0</v>
      </c>
      <c r="F18" s="32">
        <f t="shared" ref="F18:F20" si="1">D18*E18</f>
        <v>0</v>
      </c>
      <c r="G18" s="31"/>
    </row>
    <row r="19" spans="1:7">
      <c r="A19" s="30"/>
      <c r="B19" s="38" t="s">
        <v>750</v>
      </c>
      <c r="C19" s="31" t="s">
        <v>84</v>
      </c>
      <c r="D19" s="31">
        <v>2</v>
      </c>
      <c r="E19" s="32">
        <v>0</v>
      </c>
      <c r="F19" s="32">
        <f t="shared" si="1"/>
        <v>0</v>
      </c>
      <c r="G19" s="31"/>
    </row>
    <row r="20" spans="1:7">
      <c r="A20" s="30"/>
      <c r="B20" s="38" t="s">
        <v>751</v>
      </c>
      <c r="C20" s="31" t="s">
        <v>84</v>
      </c>
      <c r="D20" s="31">
        <v>4</v>
      </c>
      <c r="E20" s="32">
        <v>0</v>
      </c>
      <c r="F20" s="32">
        <f t="shared" si="1"/>
        <v>0</v>
      </c>
      <c r="G20" s="31"/>
    </row>
    <row r="21" spans="1:7">
      <c r="A21" s="30">
        <v>-203</v>
      </c>
      <c r="B21" s="39" t="s">
        <v>752</v>
      </c>
      <c r="C21" s="31"/>
      <c r="D21" s="31"/>
      <c r="E21" s="32"/>
      <c r="F21" s="32"/>
      <c r="G21" s="31"/>
    </row>
    <row r="22" spans="1:7">
      <c r="A22" s="30"/>
      <c r="B22" s="38" t="s">
        <v>753</v>
      </c>
      <c r="C22" s="31" t="s">
        <v>84</v>
      </c>
      <c r="D22" s="31">
        <v>4</v>
      </c>
      <c r="E22" s="32">
        <v>0</v>
      </c>
      <c r="F22" s="32">
        <f t="shared" ref="F22:F27" si="2">D22*E22</f>
        <v>0</v>
      </c>
      <c r="G22" s="31"/>
    </row>
    <row r="23" spans="1:7">
      <c r="A23" s="30"/>
      <c r="B23" s="38" t="s">
        <v>754</v>
      </c>
      <c r="C23" s="31" t="s">
        <v>84</v>
      </c>
      <c r="D23" s="31">
        <v>2</v>
      </c>
      <c r="E23" s="32">
        <v>0</v>
      </c>
      <c r="F23" s="32">
        <f t="shared" si="2"/>
        <v>0</v>
      </c>
      <c r="G23" s="31"/>
    </row>
    <row r="24" spans="1:7">
      <c r="A24" s="30"/>
      <c r="B24" s="38" t="s">
        <v>755</v>
      </c>
      <c r="C24" s="31" t="s">
        <v>84</v>
      </c>
      <c r="D24" s="31">
        <v>4</v>
      </c>
      <c r="E24" s="32">
        <v>0</v>
      </c>
      <c r="F24" s="32">
        <f t="shared" si="2"/>
        <v>0</v>
      </c>
      <c r="G24" s="31"/>
    </row>
    <row r="25" ht="25.5" spans="1:7">
      <c r="A25" s="30"/>
      <c r="B25" s="40" t="s">
        <v>756</v>
      </c>
      <c r="C25" s="41" t="s">
        <v>211</v>
      </c>
      <c r="D25" s="41">
        <v>1</v>
      </c>
      <c r="E25" s="32">
        <v>0</v>
      </c>
      <c r="F25" s="32">
        <f t="shared" si="2"/>
        <v>0</v>
      </c>
      <c r="G25" s="31"/>
    </row>
    <row r="26" ht="25.5" spans="1:7">
      <c r="A26" s="30">
        <v>-204</v>
      </c>
      <c r="B26" s="38" t="s">
        <v>757</v>
      </c>
      <c r="C26" s="31" t="s">
        <v>211</v>
      </c>
      <c r="D26" s="31">
        <v>1</v>
      </c>
      <c r="E26" s="32">
        <v>0</v>
      </c>
      <c r="F26" s="32">
        <f t="shared" si="2"/>
        <v>0</v>
      </c>
      <c r="G26" s="31"/>
    </row>
    <row r="27" spans="1:7">
      <c r="A27" s="30">
        <v>-205</v>
      </c>
      <c r="B27" s="38" t="s">
        <v>758</v>
      </c>
      <c r="C27" s="31" t="s">
        <v>86</v>
      </c>
      <c r="D27" s="31">
        <v>15</v>
      </c>
      <c r="E27" s="32">
        <v>0</v>
      </c>
      <c r="F27" s="32">
        <f t="shared" si="2"/>
        <v>0</v>
      </c>
      <c r="G27" s="31"/>
    </row>
    <row r="28" spans="1:7">
      <c r="A28" s="30">
        <v>-206</v>
      </c>
      <c r="B28" s="39" t="s">
        <v>759</v>
      </c>
      <c r="C28" s="31"/>
      <c r="D28" s="31"/>
      <c r="E28" s="32"/>
      <c r="F28" s="32"/>
      <c r="G28" s="31"/>
    </row>
    <row r="29" spans="1:7">
      <c r="A29" s="30"/>
      <c r="B29" s="38" t="s">
        <v>760</v>
      </c>
      <c r="C29" s="31" t="s">
        <v>388</v>
      </c>
      <c r="D29" s="31">
        <v>1</v>
      </c>
      <c r="E29" s="32">
        <v>0</v>
      </c>
      <c r="F29" s="32">
        <f t="shared" ref="F29:F50" si="3">D29*E29</f>
        <v>0</v>
      </c>
      <c r="G29" s="31"/>
    </row>
    <row r="30" spans="1:7">
      <c r="A30" s="30"/>
      <c r="B30" s="38" t="s">
        <v>761</v>
      </c>
      <c r="C30" s="31" t="s">
        <v>388</v>
      </c>
      <c r="D30" s="31">
        <v>1</v>
      </c>
      <c r="E30" s="32">
        <v>0</v>
      </c>
      <c r="F30" s="32">
        <f t="shared" si="3"/>
        <v>0</v>
      </c>
      <c r="G30" s="31"/>
    </row>
    <row r="31" spans="1:7">
      <c r="A31" s="30">
        <v>-207</v>
      </c>
      <c r="B31" s="38" t="s">
        <v>762</v>
      </c>
      <c r="C31" s="31" t="s">
        <v>211</v>
      </c>
      <c r="D31" s="31">
        <v>1</v>
      </c>
      <c r="E31" s="32">
        <v>0</v>
      </c>
      <c r="F31" s="32">
        <f t="shared" si="3"/>
        <v>0</v>
      </c>
      <c r="G31" s="31"/>
    </row>
    <row r="32" spans="1:7">
      <c r="A32" s="30">
        <v>-208</v>
      </c>
      <c r="B32" s="38" t="s">
        <v>763</v>
      </c>
      <c r="C32" s="31" t="s">
        <v>211</v>
      </c>
      <c r="D32" s="31">
        <v>1</v>
      </c>
      <c r="E32" s="32">
        <v>0</v>
      </c>
      <c r="F32" s="32">
        <f t="shared" si="3"/>
        <v>0</v>
      </c>
      <c r="G32" s="31"/>
    </row>
    <row r="33" spans="1:7">
      <c r="A33" s="30">
        <v>-209</v>
      </c>
      <c r="B33" s="38" t="s">
        <v>764</v>
      </c>
      <c r="C33" s="31" t="s">
        <v>765</v>
      </c>
      <c r="D33" s="31">
        <v>10</v>
      </c>
      <c r="E33" s="32">
        <v>0</v>
      </c>
      <c r="F33" s="32">
        <f t="shared" si="3"/>
        <v>0</v>
      </c>
      <c r="G33" s="31"/>
    </row>
    <row r="34" spans="1:7">
      <c r="A34" s="30">
        <v>-210</v>
      </c>
      <c r="B34" s="38" t="s">
        <v>766</v>
      </c>
      <c r="C34" s="31" t="s">
        <v>767</v>
      </c>
      <c r="D34" s="31">
        <v>192</v>
      </c>
      <c r="E34" s="32">
        <v>0</v>
      </c>
      <c r="F34" s="32">
        <f t="shared" si="3"/>
        <v>0</v>
      </c>
      <c r="G34" s="31"/>
    </row>
    <row r="35" spans="1:7">
      <c r="A35" s="30">
        <v>-211</v>
      </c>
      <c r="B35" s="38" t="s">
        <v>768</v>
      </c>
      <c r="C35" s="31" t="s">
        <v>254</v>
      </c>
      <c r="D35" s="31">
        <v>4</v>
      </c>
      <c r="E35" s="32">
        <v>0</v>
      </c>
      <c r="F35" s="32">
        <f t="shared" si="3"/>
        <v>0</v>
      </c>
      <c r="G35" s="31"/>
    </row>
    <row r="36" spans="1:7">
      <c r="A36" s="30">
        <v>-212</v>
      </c>
      <c r="B36" s="38" t="s">
        <v>769</v>
      </c>
      <c r="C36" s="31" t="s">
        <v>211</v>
      </c>
      <c r="D36" s="31">
        <v>1</v>
      </c>
      <c r="E36" s="32">
        <v>0</v>
      </c>
      <c r="F36" s="32">
        <f t="shared" si="3"/>
        <v>0</v>
      </c>
      <c r="G36" s="31" t="s">
        <v>770</v>
      </c>
    </row>
    <row r="37" ht="25.5" spans="1:7">
      <c r="A37" s="30">
        <v>-213</v>
      </c>
      <c r="B37" s="38" t="s">
        <v>771</v>
      </c>
      <c r="C37" s="31" t="s">
        <v>214</v>
      </c>
      <c r="D37" s="31">
        <v>1</v>
      </c>
      <c r="E37" s="32">
        <v>0</v>
      </c>
      <c r="F37" s="32">
        <f t="shared" si="3"/>
        <v>0</v>
      </c>
      <c r="G37" s="31"/>
    </row>
    <row r="38" spans="1:7">
      <c r="A38" s="30">
        <v>-214</v>
      </c>
      <c r="B38" s="38" t="s">
        <v>772</v>
      </c>
      <c r="C38" s="31" t="s">
        <v>216</v>
      </c>
      <c r="D38" s="35">
        <v>6</v>
      </c>
      <c r="E38" s="32">
        <v>0</v>
      </c>
      <c r="F38" s="32">
        <f t="shared" si="3"/>
        <v>0</v>
      </c>
      <c r="G38" s="31"/>
    </row>
    <row r="39" spans="1:7">
      <c r="A39" s="30">
        <v>-215</v>
      </c>
      <c r="B39" s="38" t="s">
        <v>773</v>
      </c>
      <c r="C39" s="31" t="s">
        <v>221</v>
      </c>
      <c r="D39" s="31">
        <v>18000</v>
      </c>
      <c r="E39" s="32">
        <v>0</v>
      </c>
      <c r="F39" s="32">
        <f t="shared" si="3"/>
        <v>0</v>
      </c>
      <c r="G39" s="31"/>
    </row>
    <row r="40" spans="1:7">
      <c r="A40" s="42">
        <v>-216</v>
      </c>
      <c r="B40" s="38" t="s">
        <v>774</v>
      </c>
      <c r="C40" s="31" t="s">
        <v>226</v>
      </c>
      <c r="D40" s="31">
        <v>50</v>
      </c>
      <c r="E40" s="32">
        <v>0</v>
      </c>
      <c r="F40" s="32">
        <f t="shared" si="3"/>
        <v>0</v>
      </c>
      <c r="G40" s="31"/>
    </row>
    <row r="41" spans="1:7">
      <c r="A41" s="43"/>
      <c r="B41" s="38" t="s">
        <v>775</v>
      </c>
      <c r="C41" s="31" t="s">
        <v>211</v>
      </c>
      <c r="D41" s="31">
        <v>1</v>
      </c>
      <c r="E41" s="32">
        <v>0</v>
      </c>
      <c r="F41" s="32">
        <f t="shared" si="3"/>
        <v>0</v>
      </c>
      <c r="G41" s="31"/>
    </row>
    <row r="42" spans="1:7">
      <c r="A42" s="42">
        <v>-217</v>
      </c>
      <c r="B42" s="38" t="s">
        <v>227</v>
      </c>
      <c r="C42" s="31" t="s">
        <v>214</v>
      </c>
      <c r="D42" s="31">
        <v>1</v>
      </c>
      <c r="E42" s="32">
        <v>0</v>
      </c>
      <c r="F42" s="32">
        <f t="shared" si="3"/>
        <v>0</v>
      </c>
      <c r="G42" s="31"/>
    </row>
    <row r="43" spans="1:7">
      <c r="A43" s="43"/>
      <c r="B43" s="38" t="s">
        <v>228</v>
      </c>
      <c r="C43" s="31" t="s">
        <v>216</v>
      </c>
      <c r="D43" s="31">
        <v>6</v>
      </c>
      <c r="E43" s="32">
        <v>0</v>
      </c>
      <c r="F43" s="32">
        <f t="shared" si="3"/>
        <v>0</v>
      </c>
      <c r="G43" s="31"/>
    </row>
    <row r="44" spans="1:7">
      <c r="A44" s="43">
        <v>-218</v>
      </c>
      <c r="B44" s="38" t="s">
        <v>217</v>
      </c>
      <c r="C44" s="31" t="s">
        <v>216</v>
      </c>
      <c r="D44" s="31">
        <v>6</v>
      </c>
      <c r="E44" s="32">
        <v>0</v>
      </c>
      <c r="F44" s="32">
        <f t="shared" si="3"/>
        <v>0</v>
      </c>
      <c r="G44" s="31"/>
    </row>
    <row r="45" spans="1:7">
      <c r="A45" s="43">
        <v>-219</v>
      </c>
      <c r="B45" s="38" t="s">
        <v>218</v>
      </c>
      <c r="C45" s="31" t="s">
        <v>216</v>
      </c>
      <c r="D45" s="31">
        <v>6</v>
      </c>
      <c r="E45" s="32">
        <v>0</v>
      </c>
      <c r="F45" s="32">
        <f t="shared" si="3"/>
        <v>0</v>
      </c>
      <c r="G45" s="31"/>
    </row>
    <row r="46" ht="25.5" spans="1:7">
      <c r="A46" s="43">
        <v>-210</v>
      </c>
      <c r="B46" s="38" t="s">
        <v>776</v>
      </c>
      <c r="C46" s="31" t="s">
        <v>211</v>
      </c>
      <c r="D46" s="31">
        <v>1</v>
      </c>
      <c r="E46" s="32">
        <v>0</v>
      </c>
      <c r="F46" s="32">
        <f t="shared" si="3"/>
        <v>0</v>
      </c>
      <c r="G46" s="31"/>
    </row>
    <row r="47" spans="1:7">
      <c r="A47" s="43">
        <v>-211</v>
      </c>
      <c r="B47" s="38" t="s">
        <v>777</v>
      </c>
      <c r="C47" s="31" t="s">
        <v>226</v>
      </c>
      <c r="D47" s="31">
        <v>4000</v>
      </c>
      <c r="E47" s="32">
        <v>0</v>
      </c>
      <c r="F47" s="32">
        <f t="shared" si="3"/>
        <v>0</v>
      </c>
      <c r="G47" s="31"/>
    </row>
    <row r="48" spans="1:7">
      <c r="A48" s="43">
        <v>-212</v>
      </c>
      <c r="B48" s="38" t="s">
        <v>223</v>
      </c>
      <c r="C48" s="31" t="s">
        <v>216</v>
      </c>
      <c r="D48" s="31">
        <v>6</v>
      </c>
      <c r="E48" s="32">
        <v>0</v>
      </c>
      <c r="F48" s="32">
        <f t="shared" si="3"/>
        <v>0</v>
      </c>
      <c r="G48" s="31"/>
    </row>
    <row r="49" spans="1:7">
      <c r="A49" s="30">
        <v>-213</v>
      </c>
      <c r="B49" s="38" t="s">
        <v>778</v>
      </c>
      <c r="C49" s="31" t="s">
        <v>214</v>
      </c>
      <c r="D49" s="31">
        <v>1</v>
      </c>
      <c r="E49" s="32">
        <v>0</v>
      </c>
      <c r="F49" s="32">
        <f t="shared" si="3"/>
        <v>0</v>
      </c>
      <c r="G49" s="31"/>
    </row>
    <row r="50" ht="25.5" spans="1:7">
      <c r="A50" s="30">
        <v>-214</v>
      </c>
      <c r="B50" s="38" t="s">
        <v>229</v>
      </c>
      <c r="C50" s="31" t="s">
        <v>216</v>
      </c>
      <c r="D50" s="31">
        <v>6</v>
      </c>
      <c r="E50" s="32">
        <v>0</v>
      </c>
      <c r="F50" s="32">
        <f t="shared" si="3"/>
        <v>0</v>
      </c>
      <c r="G50" s="31"/>
    </row>
    <row r="51" ht="28" customHeight="1" spans="1:7">
      <c r="A51" s="23" t="s">
        <v>779</v>
      </c>
      <c r="B51" s="23"/>
      <c r="C51" s="44"/>
      <c r="D51" s="44"/>
      <c r="E51" s="45"/>
      <c r="F51" s="46">
        <f>SUM(F6:F50)</f>
        <v>0</v>
      </c>
      <c r="G51" s="44"/>
    </row>
  </sheetData>
  <sheetProtection password="D79E" sheet="1" objects="1"/>
  <protectedRanges>
    <protectedRange sqref="E6:E50" name="区域1"/>
  </protectedRanges>
  <mergeCells count="17">
    <mergeCell ref="A1:G1"/>
    <mergeCell ref="A2:G2"/>
    <mergeCell ref="A51:B51"/>
    <mergeCell ref="A3:A4"/>
    <mergeCell ref="A6:A9"/>
    <mergeCell ref="A11:A12"/>
    <mergeCell ref="A13:A14"/>
    <mergeCell ref="A17:A20"/>
    <mergeCell ref="A21:A25"/>
    <mergeCell ref="A28:A30"/>
    <mergeCell ref="A40:A41"/>
    <mergeCell ref="A42:A43"/>
    <mergeCell ref="C3:C4"/>
    <mergeCell ref="D3:D4"/>
    <mergeCell ref="E3:E4"/>
    <mergeCell ref="F3:F4"/>
    <mergeCell ref="G3:G4"/>
  </mergeCells>
  <dataValidations count="1">
    <dataValidation type="list" allowBlank="1" showInputMessage="1" sqref="F17 F21 F28">
      <formula1>"上浮,下浮"</formula1>
    </dataValidation>
  </dataValidations>
  <pageMargins left="0.708661417322835" right="0.708661417322835" top="0.748031496062992" bottom="0.748031496062992" header="0.31496062992126" footer="0.31496062992126"/>
  <pageSetup paperSize="9" scale="83" orientation="portrait" horizontalDpi="1200" verticalDpi="1200"/>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s t a n d a l o n e = " y e s " ? > < a l l o w E d i t U s e r   x m l n s = " h t t p s : / / w e b . w p s . c n / e t / 2 0 1 8 / m a i n "   x m l n s : s = " h t t p : / / s c h e m a s . o p e n x m l f o r m a t s . o r g / s p r e a d s h e e t m l / 2 0 0 6 / m a i n "   h a s I n v i s i b l e P r o p R a n g e = " 0 " > < r a n g e L i s t   s h e e t S t i d = " 2 "   m a s t e r = " "   o t h e r U s e r P e r m i s s i o n = " v i s i b l e " / > < r a n g e L i s t   s h e e t S t i d = " 1 8 "   m a s t e r = " "   o t h e r U s e r P e r m i s s i o n = " v i s i b l e " / > < r a n g e L i s t   s h e e t S t i d = " 1 "   m a s t e r = " "   o t h e r U s e r P e r m i s s i o n = " v i s i b l e " / > < r a n g e L i s t   s h e e t S t i d = " 3 "   m a s t e r = " "   o t h e r U s e r P e r m i s s i o n = " v i s i b l e " / > < r a n g e L i s t   s h e e t S t i d = " 1 2 "   m a s t e r = " "   o t h e r U s e r P e r m i s s i o n = " v i s i b l e " / > < r a n g e L i s t   s h e e t S t i d = " 9 "   m a s t e r = " "   o t h e r U s e r P e r m i s s i o n = " v i s i b l e " > < a r r U s e r I d   t i t l e = " :S�W2 "   r a n g e C r e a t o r = " "   o t h e r s A c c e s s P e r m i s s i o n = " e d i t " / > < / r a n g e L i s t > < r a n g e L i s t   s h e e t S t i d = " 1 0 "   m a s t e r = " "   o t h e r U s e r P e r m i s s i o n = " v i s i b l e " > < a r r U s e r I d   t i t l e = " :S�W2 "   r a n g e C r e a t o r = " "   o t h e r s A c c e s s P e r m i s s i o n = " e d i t " / > < a r r U s e r I d   t i t l e = " :S�W2 _ 1 "   r a n g e C r e a t o r = " "   o t h e r s A c c e s s P e r m i s s i o n = " e d i t " / > < a r r U s e r I d   t i t l e = " :S�W2 _ 2 "   r a n g e C r e a t o r = " "   o t h e r s A c c e s s P e r m i s s i o n = " e d i t " / > < a r r U s e r I d   t i t l e = " :S�W2 _ 3 "   r a n g e C r e a t o r = " "   o t h e r s A c c e s s P e r m i s s i o n = " e d i t " / > < / r a n g e L i s t > < r a n g e L i s t   s h e e t S t i d = " 1 1 "   m a s t e r = " "   o t h e r U s e r P e r m i s s i o n = " v i s i b l e " / > < r a n g e L i s t   s h e e t S t i d = " 1 5 "   m a s t e r = " "   o t h e r U s e r P e r m i s s i o n = " v i s i b l e " / > < r a n g e L i s t   s h e e t S t i d = " 1 7 "   m a s t e r = " "   o t h e r U s e r P e r m i s s i o n = " v i s i b l e " / > < / a l l o w E d i t U s e r > 
</file>

<file path=customXml/itemProps1.xml><?xml version="1.0" encoding="utf-8"?>
<ds:datastoreItem xmlns:ds="http://schemas.openxmlformats.org/officeDocument/2006/customXml" ds:itemID="{5A5607D9-04D2-4DE1-AC0E-A7772F01BC71}">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船舶数据</vt:lpstr>
      <vt:lpstr>基础报价</vt:lpstr>
      <vt:lpstr>汇总表</vt:lpstr>
      <vt:lpstr>服务工程</vt:lpstr>
      <vt:lpstr>坞修工程 </vt:lpstr>
      <vt:lpstr>甲板工程 </vt:lpstr>
      <vt:lpstr>轮机工程  </vt:lpstr>
      <vt:lpstr>电气工程   </vt:lpstr>
      <vt:lpstr>高效桨工程</vt:lpstr>
      <vt:lpstr>海水泵变频工程</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陈毅</dc:creator>
  <cp:lastModifiedBy>WangXX</cp:lastModifiedBy>
  <dcterms:created xsi:type="dcterms:W3CDTF">2006-09-13T19:21:00Z</dcterms:created>
  <cp:lastPrinted>2025-06-12T07:18:00Z</cp:lastPrinted>
  <dcterms:modified xsi:type="dcterms:W3CDTF">2025-06-12T08:15:28Z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6BCC25A09EA84EE3951263E366CBC640_13</vt:lpwstr>
  </property>
  <property fmtid="{D5CDD505-2E9C-101B-9397-08002B2CF9AE}" pid="3" name="KSOProductBuildVer">
    <vt:lpwstr>2052-11.8.2.8875</vt:lpwstr>
  </property>
</Properties>
</file>